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Návod" sheetId="1" r:id="rId1"/>
    <sheet name="základní" sheetId="2" r:id="rId2"/>
    <sheet name="G900" sheetId="3" r:id="rId3"/>
    <sheet name="G1000" sheetId="4" r:id="rId4"/>
    <sheet name="G1200" sheetId="5" r:id="rId5"/>
    <sheet name="G1400" sheetId="6" r:id="rId6"/>
    <sheet name="G1600" sheetId="7" r:id="rId7"/>
    <sheet name="G1800" sheetId="8" r:id="rId8"/>
    <sheet name="G2000" sheetId="9" r:id="rId9"/>
  </sheets>
  <calcPr calcId="144525"/>
</workbook>
</file>

<file path=xl/calcChain.xml><?xml version="1.0" encoding="utf-8"?>
<calcChain xmlns="http://schemas.openxmlformats.org/spreadsheetml/2006/main">
  <c r="B49" i="9" l="1"/>
  <c r="G37" i="9"/>
  <c r="F37" i="9"/>
  <c r="E37" i="9"/>
  <c r="C37" i="9"/>
  <c r="J36" i="9"/>
  <c r="H36" i="9"/>
  <c r="G36" i="9"/>
  <c r="F36" i="9"/>
  <c r="E36" i="9"/>
  <c r="C36" i="9"/>
  <c r="I35" i="9"/>
  <c r="G35" i="9"/>
  <c r="F35" i="9"/>
  <c r="E35" i="9"/>
  <c r="C35" i="9"/>
  <c r="J34" i="9"/>
  <c r="H34" i="9"/>
  <c r="G34" i="9"/>
  <c r="F34" i="9"/>
  <c r="E34" i="9"/>
  <c r="C34" i="9"/>
  <c r="G33" i="9"/>
  <c r="F33" i="9"/>
  <c r="E33" i="9"/>
  <c r="C33" i="9"/>
  <c r="J32" i="9"/>
  <c r="H32" i="9"/>
  <c r="G32" i="9"/>
  <c r="F32" i="9"/>
  <c r="E32" i="9"/>
  <c r="C32" i="9"/>
  <c r="I31" i="9"/>
  <c r="G31" i="9"/>
  <c r="F31" i="9"/>
  <c r="E31" i="9"/>
  <c r="C31" i="9"/>
  <c r="J30" i="9"/>
  <c r="H30" i="9"/>
  <c r="G30" i="9"/>
  <c r="F30" i="9"/>
  <c r="E30" i="9"/>
  <c r="C30" i="9"/>
  <c r="G29" i="9"/>
  <c r="F29" i="9"/>
  <c r="E29" i="9"/>
  <c r="C29" i="9"/>
  <c r="J28" i="9"/>
  <c r="H28" i="9"/>
  <c r="G28" i="9"/>
  <c r="F28" i="9"/>
  <c r="E28" i="9"/>
  <c r="C28" i="9"/>
  <c r="I27" i="9"/>
  <c r="G27" i="9"/>
  <c r="F27" i="9"/>
  <c r="E27" i="9"/>
  <c r="C27" i="9"/>
  <c r="J26" i="9"/>
  <c r="H26" i="9"/>
  <c r="G26" i="9"/>
  <c r="F26" i="9"/>
  <c r="E26" i="9"/>
  <c r="C26" i="9"/>
  <c r="G25" i="9"/>
  <c r="F25" i="9"/>
  <c r="E25" i="9"/>
  <c r="C25" i="9"/>
  <c r="J24" i="9"/>
  <c r="H24" i="9"/>
  <c r="G24" i="9"/>
  <c r="F24" i="9"/>
  <c r="E24" i="9"/>
  <c r="C24" i="9"/>
  <c r="I23" i="9"/>
  <c r="G23" i="9"/>
  <c r="F23" i="9"/>
  <c r="E23" i="9"/>
  <c r="C23" i="9"/>
  <c r="J22" i="9"/>
  <c r="H22" i="9"/>
  <c r="G22" i="9"/>
  <c r="F22" i="9"/>
  <c r="E22" i="9"/>
  <c r="C22" i="9"/>
  <c r="J19" i="9"/>
  <c r="I19" i="9"/>
  <c r="H19" i="9"/>
  <c r="B13" i="9"/>
  <c r="J2" i="9"/>
  <c r="J37" i="9" s="1"/>
  <c r="I2" i="9"/>
  <c r="I36" i="9" s="1"/>
  <c r="H2" i="9"/>
  <c r="H35" i="9" s="1"/>
  <c r="B49" i="8"/>
  <c r="G37" i="8"/>
  <c r="F37" i="8"/>
  <c r="E37" i="8"/>
  <c r="C37" i="8"/>
  <c r="J36" i="8"/>
  <c r="H36" i="8"/>
  <c r="G36" i="8"/>
  <c r="F36" i="8"/>
  <c r="E36" i="8"/>
  <c r="C36" i="8"/>
  <c r="I35" i="8"/>
  <c r="G35" i="8"/>
  <c r="F35" i="8"/>
  <c r="E35" i="8"/>
  <c r="C35" i="8"/>
  <c r="J34" i="8"/>
  <c r="H34" i="8"/>
  <c r="G34" i="8"/>
  <c r="F34" i="8"/>
  <c r="E34" i="8"/>
  <c r="C34" i="8"/>
  <c r="G33" i="8"/>
  <c r="F33" i="8"/>
  <c r="E33" i="8"/>
  <c r="C33" i="8"/>
  <c r="J32" i="8"/>
  <c r="H32" i="8"/>
  <c r="G32" i="8"/>
  <c r="F32" i="8"/>
  <c r="E32" i="8"/>
  <c r="C32" i="8"/>
  <c r="I31" i="8"/>
  <c r="G31" i="8"/>
  <c r="F31" i="8"/>
  <c r="E31" i="8"/>
  <c r="C31" i="8"/>
  <c r="J30" i="8"/>
  <c r="H30" i="8"/>
  <c r="G30" i="8"/>
  <c r="F30" i="8"/>
  <c r="E30" i="8"/>
  <c r="C30" i="8"/>
  <c r="G29" i="8"/>
  <c r="F29" i="8"/>
  <c r="E29" i="8"/>
  <c r="C29" i="8"/>
  <c r="J28" i="8"/>
  <c r="H28" i="8"/>
  <c r="G28" i="8"/>
  <c r="F28" i="8"/>
  <c r="E28" i="8"/>
  <c r="C28" i="8"/>
  <c r="I27" i="8"/>
  <c r="G27" i="8"/>
  <c r="F27" i="8"/>
  <c r="E27" i="8"/>
  <c r="C27" i="8"/>
  <c r="J26" i="8"/>
  <c r="H26" i="8"/>
  <c r="G26" i="8"/>
  <c r="F26" i="8"/>
  <c r="E26" i="8"/>
  <c r="C26" i="8"/>
  <c r="G25" i="8"/>
  <c r="F25" i="8"/>
  <c r="E25" i="8"/>
  <c r="C25" i="8"/>
  <c r="J24" i="8"/>
  <c r="H24" i="8"/>
  <c r="G24" i="8"/>
  <c r="F24" i="8"/>
  <c r="E24" i="8"/>
  <c r="C24" i="8"/>
  <c r="I23" i="8"/>
  <c r="G23" i="8"/>
  <c r="F23" i="8"/>
  <c r="E23" i="8"/>
  <c r="C23" i="8"/>
  <c r="J22" i="8"/>
  <c r="H22" i="8"/>
  <c r="G22" i="8"/>
  <c r="F22" i="8"/>
  <c r="E22" i="8"/>
  <c r="C22" i="8"/>
  <c r="J19" i="8"/>
  <c r="I19" i="8"/>
  <c r="H19" i="8"/>
  <c r="B13" i="8"/>
  <c r="J2" i="8"/>
  <c r="J37" i="8" s="1"/>
  <c r="I2" i="8"/>
  <c r="I36" i="8" s="1"/>
  <c r="H2" i="8"/>
  <c r="H35" i="8" s="1"/>
  <c r="B49" i="7"/>
  <c r="G37" i="7"/>
  <c r="F37" i="7"/>
  <c r="E37" i="7"/>
  <c r="C37" i="7"/>
  <c r="J36" i="7"/>
  <c r="H36" i="7"/>
  <c r="G36" i="7"/>
  <c r="F36" i="7"/>
  <c r="E36" i="7"/>
  <c r="C36" i="7"/>
  <c r="I35" i="7"/>
  <c r="G35" i="7"/>
  <c r="F35" i="7"/>
  <c r="E35" i="7"/>
  <c r="C35" i="7"/>
  <c r="J34" i="7"/>
  <c r="H34" i="7"/>
  <c r="G34" i="7"/>
  <c r="F34" i="7"/>
  <c r="E34" i="7"/>
  <c r="C34" i="7"/>
  <c r="G33" i="7"/>
  <c r="F33" i="7"/>
  <c r="E33" i="7"/>
  <c r="C33" i="7"/>
  <c r="J32" i="7"/>
  <c r="H32" i="7"/>
  <c r="G32" i="7"/>
  <c r="F32" i="7"/>
  <c r="E32" i="7"/>
  <c r="C32" i="7"/>
  <c r="I31" i="7"/>
  <c r="G31" i="7"/>
  <c r="F31" i="7"/>
  <c r="E31" i="7"/>
  <c r="C31" i="7"/>
  <c r="J30" i="7"/>
  <c r="H30" i="7"/>
  <c r="G30" i="7"/>
  <c r="F30" i="7"/>
  <c r="E30" i="7"/>
  <c r="C30" i="7"/>
  <c r="G29" i="7"/>
  <c r="F29" i="7"/>
  <c r="E29" i="7"/>
  <c r="C29" i="7"/>
  <c r="J28" i="7"/>
  <c r="H28" i="7"/>
  <c r="G28" i="7"/>
  <c r="F28" i="7"/>
  <c r="E28" i="7"/>
  <c r="C28" i="7"/>
  <c r="I27" i="7"/>
  <c r="G27" i="7"/>
  <c r="F27" i="7"/>
  <c r="E27" i="7"/>
  <c r="C27" i="7"/>
  <c r="J26" i="7"/>
  <c r="H26" i="7"/>
  <c r="G26" i="7"/>
  <c r="F26" i="7"/>
  <c r="E26" i="7"/>
  <c r="C26" i="7"/>
  <c r="G25" i="7"/>
  <c r="F25" i="7"/>
  <c r="E25" i="7"/>
  <c r="C25" i="7"/>
  <c r="J24" i="7"/>
  <c r="H24" i="7"/>
  <c r="G24" i="7"/>
  <c r="F24" i="7"/>
  <c r="E24" i="7"/>
  <c r="C24" i="7"/>
  <c r="I23" i="7"/>
  <c r="G23" i="7"/>
  <c r="F23" i="7"/>
  <c r="E23" i="7"/>
  <c r="C23" i="7"/>
  <c r="J22" i="7"/>
  <c r="H22" i="7"/>
  <c r="G22" i="7"/>
  <c r="F22" i="7"/>
  <c r="E22" i="7"/>
  <c r="C22" i="7"/>
  <c r="J19" i="7"/>
  <c r="I19" i="7"/>
  <c r="H19" i="7"/>
  <c r="B13" i="7"/>
  <c r="J2" i="7"/>
  <c r="J37" i="7" s="1"/>
  <c r="I2" i="7"/>
  <c r="I36" i="7" s="1"/>
  <c r="H2" i="7"/>
  <c r="H35" i="7" s="1"/>
  <c r="B49" i="6"/>
  <c r="G37" i="6"/>
  <c r="F37" i="6"/>
  <c r="E37" i="6"/>
  <c r="C37" i="6"/>
  <c r="J36" i="6"/>
  <c r="H36" i="6"/>
  <c r="G36" i="6"/>
  <c r="F36" i="6"/>
  <c r="E36" i="6"/>
  <c r="C36" i="6"/>
  <c r="I35" i="6"/>
  <c r="G35" i="6"/>
  <c r="F35" i="6"/>
  <c r="E35" i="6"/>
  <c r="C35" i="6"/>
  <c r="J34" i="6"/>
  <c r="H34" i="6"/>
  <c r="G34" i="6"/>
  <c r="F34" i="6"/>
  <c r="E34" i="6"/>
  <c r="C34" i="6"/>
  <c r="G33" i="6"/>
  <c r="F33" i="6"/>
  <c r="E33" i="6"/>
  <c r="C33" i="6"/>
  <c r="J32" i="6"/>
  <c r="H32" i="6"/>
  <c r="G32" i="6"/>
  <c r="F32" i="6"/>
  <c r="E32" i="6"/>
  <c r="C32" i="6"/>
  <c r="I31" i="6"/>
  <c r="G31" i="6"/>
  <c r="F31" i="6"/>
  <c r="E31" i="6"/>
  <c r="C31" i="6"/>
  <c r="J30" i="6"/>
  <c r="H30" i="6"/>
  <c r="G30" i="6"/>
  <c r="F30" i="6"/>
  <c r="E30" i="6"/>
  <c r="C30" i="6"/>
  <c r="G29" i="6"/>
  <c r="F29" i="6"/>
  <c r="E29" i="6"/>
  <c r="C29" i="6"/>
  <c r="J28" i="6"/>
  <c r="H28" i="6"/>
  <c r="G28" i="6"/>
  <c r="F28" i="6"/>
  <c r="E28" i="6"/>
  <c r="C28" i="6"/>
  <c r="I27" i="6"/>
  <c r="G27" i="6"/>
  <c r="F27" i="6"/>
  <c r="E27" i="6"/>
  <c r="C27" i="6"/>
  <c r="J26" i="6"/>
  <c r="H26" i="6"/>
  <c r="G26" i="6"/>
  <c r="F26" i="6"/>
  <c r="E26" i="6"/>
  <c r="C26" i="6"/>
  <c r="G25" i="6"/>
  <c r="F25" i="6"/>
  <c r="E25" i="6"/>
  <c r="C25" i="6"/>
  <c r="J24" i="6"/>
  <c r="H24" i="6"/>
  <c r="G24" i="6"/>
  <c r="F24" i="6"/>
  <c r="E24" i="6"/>
  <c r="C24" i="6"/>
  <c r="I23" i="6"/>
  <c r="G23" i="6"/>
  <c r="F23" i="6"/>
  <c r="E23" i="6"/>
  <c r="C23" i="6"/>
  <c r="J22" i="6"/>
  <c r="H22" i="6"/>
  <c r="G22" i="6"/>
  <c r="F22" i="6"/>
  <c r="E22" i="6"/>
  <c r="C22" i="6"/>
  <c r="J19" i="6"/>
  <c r="I19" i="6"/>
  <c r="H19" i="6"/>
  <c r="B13" i="6"/>
  <c r="J2" i="6"/>
  <c r="J37" i="6" s="1"/>
  <c r="I2" i="6"/>
  <c r="I36" i="6" s="1"/>
  <c r="H2" i="6"/>
  <c r="H35" i="6" s="1"/>
  <c r="B49" i="5"/>
  <c r="AF47" i="5"/>
  <c r="G37" i="5"/>
  <c r="F37" i="5"/>
  <c r="E37" i="5"/>
  <c r="C37" i="5"/>
  <c r="I36" i="5"/>
  <c r="G36" i="5"/>
  <c r="F36" i="5"/>
  <c r="E36" i="5"/>
  <c r="C36" i="5"/>
  <c r="J35" i="5"/>
  <c r="I35" i="5"/>
  <c r="G35" i="5"/>
  <c r="F35" i="5"/>
  <c r="E35" i="5"/>
  <c r="C35" i="5"/>
  <c r="I34" i="5"/>
  <c r="G34" i="5"/>
  <c r="F34" i="5"/>
  <c r="E34" i="5"/>
  <c r="C34" i="5"/>
  <c r="G33" i="5"/>
  <c r="F33" i="5"/>
  <c r="E33" i="5"/>
  <c r="C33" i="5"/>
  <c r="I32" i="5"/>
  <c r="G32" i="5"/>
  <c r="F32" i="5"/>
  <c r="E32" i="5"/>
  <c r="C32" i="5"/>
  <c r="J31" i="5"/>
  <c r="I31" i="5"/>
  <c r="G31" i="5"/>
  <c r="F31" i="5"/>
  <c r="E31" i="5"/>
  <c r="C31" i="5"/>
  <c r="I30" i="5"/>
  <c r="G30" i="5"/>
  <c r="F30" i="5"/>
  <c r="E30" i="5"/>
  <c r="C30" i="5"/>
  <c r="G29" i="5"/>
  <c r="F29" i="5"/>
  <c r="E29" i="5"/>
  <c r="C29" i="5"/>
  <c r="I28" i="5"/>
  <c r="G28" i="5"/>
  <c r="F28" i="5"/>
  <c r="E28" i="5"/>
  <c r="C28" i="5"/>
  <c r="J27" i="5"/>
  <c r="I27" i="5"/>
  <c r="G27" i="5"/>
  <c r="F27" i="5"/>
  <c r="E27" i="5"/>
  <c r="C27" i="5"/>
  <c r="I26" i="5"/>
  <c r="G26" i="5"/>
  <c r="F26" i="5"/>
  <c r="E26" i="5"/>
  <c r="C26" i="5"/>
  <c r="G25" i="5"/>
  <c r="F25" i="5"/>
  <c r="E25" i="5"/>
  <c r="C25" i="5"/>
  <c r="I24" i="5"/>
  <c r="G24" i="5"/>
  <c r="F24" i="5"/>
  <c r="E24" i="5"/>
  <c r="C24" i="5"/>
  <c r="J23" i="5"/>
  <c r="I23" i="5"/>
  <c r="G23" i="5"/>
  <c r="F23" i="5"/>
  <c r="E23" i="5"/>
  <c r="C23" i="5"/>
  <c r="I22" i="5"/>
  <c r="G22" i="5"/>
  <c r="F22" i="5"/>
  <c r="E22" i="5"/>
  <c r="C22" i="5"/>
  <c r="J19" i="5"/>
  <c r="I19" i="5"/>
  <c r="H19" i="5"/>
  <c r="H2" i="5" s="1"/>
  <c r="B13" i="5"/>
  <c r="J2" i="5"/>
  <c r="J36" i="5" s="1"/>
  <c r="I2" i="5"/>
  <c r="I37" i="5" s="1"/>
  <c r="B49" i="4"/>
  <c r="AF47" i="4"/>
  <c r="G37" i="4"/>
  <c r="F37" i="4"/>
  <c r="E37" i="4"/>
  <c r="C37" i="4"/>
  <c r="J36" i="4"/>
  <c r="H36" i="4"/>
  <c r="G36" i="4"/>
  <c r="F36" i="4"/>
  <c r="E36" i="4"/>
  <c r="C36" i="4"/>
  <c r="J35" i="4"/>
  <c r="G35" i="4"/>
  <c r="F35" i="4"/>
  <c r="E35" i="4"/>
  <c r="C35" i="4"/>
  <c r="J34" i="4"/>
  <c r="G34" i="4"/>
  <c r="F34" i="4"/>
  <c r="E34" i="4"/>
  <c r="C34" i="4"/>
  <c r="G33" i="4"/>
  <c r="F33" i="4"/>
  <c r="E33" i="4"/>
  <c r="C33" i="4"/>
  <c r="J32" i="4"/>
  <c r="H32" i="4"/>
  <c r="G32" i="4"/>
  <c r="F32" i="4"/>
  <c r="E32" i="4"/>
  <c r="C32" i="4"/>
  <c r="J31" i="4"/>
  <c r="G31" i="4"/>
  <c r="F31" i="4"/>
  <c r="E31" i="4"/>
  <c r="C31" i="4"/>
  <c r="J30" i="4"/>
  <c r="G30" i="4"/>
  <c r="F30" i="4"/>
  <c r="E30" i="4"/>
  <c r="C30" i="4"/>
  <c r="G29" i="4"/>
  <c r="F29" i="4"/>
  <c r="E29" i="4"/>
  <c r="C29" i="4"/>
  <c r="J28" i="4"/>
  <c r="H28" i="4"/>
  <c r="G28" i="4"/>
  <c r="F28" i="4"/>
  <c r="E28" i="4"/>
  <c r="C28" i="4"/>
  <c r="J27" i="4"/>
  <c r="G27" i="4"/>
  <c r="F27" i="4"/>
  <c r="E27" i="4"/>
  <c r="C27" i="4"/>
  <c r="J26" i="4"/>
  <c r="G26" i="4"/>
  <c r="F26" i="4"/>
  <c r="E26" i="4"/>
  <c r="C26" i="4"/>
  <c r="G25" i="4"/>
  <c r="F25" i="4"/>
  <c r="E25" i="4"/>
  <c r="C25" i="4"/>
  <c r="J24" i="4"/>
  <c r="H24" i="4"/>
  <c r="G24" i="4"/>
  <c r="F24" i="4"/>
  <c r="E24" i="4"/>
  <c r="C24" i="4"/>
  <c r="J23" i="4"/>
  <c r="G23" i="4"/>
  <c r="F23" i="4"/>
  <c r="E23" i="4"/>
  <c r="C23" i="4"/>
  <c r="J22" i="4"/>
  <c r="G22" i="4"/>
  <c r="F22" i="4"/>
  <c r="E22" i="4"/>
  <c r="C22" i="4"/>
  <c r="J19" i="4"/>
  <c r="I19" i="4"/>
  <c r="I2" i="4" s="1"/>
  <c r="H19" i="4"/>
  <c r="B13" i="4"/>
  <c r="J2" i="4"/>
  <c r="J37" i="4" s="1"/>
  <c r="H2" i="4"/>
  <c r="H37" i="4" s="1"/>
  <c r="B49" i="3"/>
  <c r="AF47" i="3"/>
  <c r="G37" i="3"/>
  <c r="F37" i="3"/>
  <c r="E37" i="3"/>
  <c r="C37" i="3"/>
  <c r="I36" i="3"/>
  <c r="H36" i="3"/>
  <c r="G36" i="3"/>
  <c r="F36" i="3"/>
  <c r="E36" i="3"/>
  <c r="C36" i="3"/>
  <c r="H35" i="3"/>
  <c r="G35" i="3"/>
  <c r="F35" i="3"/>
  <c r="E35" i="3"/>
  <c r="C35" i="3"/>
  <c r="G34" i="3"/>
  <c r="F34" i="3"/>
  <c r="E34" i="3"/>
  <c r="C34" i="3"/>
  <c r="G33" i="3"/>
  <c r="F33" i="3"/>
  <c r="E33" i="3"/>
  <c r="C33" i="3"/>
  <c r="I32" i="3"/>
  <c r="H32" i="3"/>
  <c r="G32" i="3"/>
  <c r="F32" i="3"/>
  <c r="E32" i="3"/>
  <c r="C32" i="3"/>
  <c r="H31" i="3"/>
  <c r="G31" i="3"/>
  <c r="F31" i="3"/>
  <c r="E31" i="3"/>
  <c r="C31" i="3"/>
  <c r="G30" i="3"/>
  <c r="F30" i="3"/>
  <c r="E30" i="3"/>
  <c r="C30" i="3"/>
  <c r="G29" i="3"/>
  <c r="F29" i="3"/>
  <c r="E29" i="3"/>
  <c r="C29" i="3"/>
  <c r="I28" i="3"/>
  <c r="H28" i="3"/>
  <c r="G28" i="3"/>
  <c r="F28" i="3"/>
  <c r="E28" i="3"/>
  <c r="C28" i="3"/>
  <c r="H27" i="3"/>
  <c r="G27" i="3"/>
  <c r="F27" i="3"/>
  <c r="E27" i="3"/>
  <c r="C27" i="3"/>
  <c r="G26" i="3"/>
  <c r="F26" i="3"/>
  <c r="E26" i="3"/>
  <c r="C26" i="3"/>
  <c r="G25" i="3"/>
  <c r="F25" i="3"/>
  <c r="E25" i="3"/>
  <c r="C25" i="3"/>
  <c r="I24" i="3"/>
  <c r="H24" i="3"/>
  <c r="G24" i="3"/>
  <c r="F24" i="3"/>
  <c r="E24" i="3"/>
  <c r="C24" i="3"/>
  <c r="H23" i="3"/>
  <c r="G23" i="3"/>
  <c r="F23" i="3"/>
  <c r="E23" i="3"/>
  <c r="C23" i="3"/>
  <c r="G22" i="3"/>
  <c r="F22" i="3"/>
  <c r="E22" i="3"/>
  <c r="C22" i="3"/>
  <c r="J19" i="3"/>
  <c r="J2" i="3" s="1"/>
  <c r="I19" i="3"/>
  <c r="H19" i="3"/>
  <c r="B13" i="3"/>
  <c r="I2" i="3"/>
  <c r="I37" i="3" s="1"/>
  <c r="H2" i="3"/>
  <c r="H37" i="3" s="1"/>
  <c r="I34" i="4" l="1"/>
  <c r="I30" i="4"/>
  <c r="I26" i="4"/>
  <c r="I22" i="4"/>
  <c r="I35" i="4"/>
  <c r="I31" i="4"/>
  <c r="I27" i="4"/>
  <c r="I23" i="4"/>
  <c r="I36" i="4"/>
  <c r="I32" i="4"/>
  <c r="I28" i="4"/>
  <c r="I24" i="4"/>
  <c r="I37" i="4"/>
  <c r="I33" i="4"/>
  <c r="I29" i="4"/>
  <c r="I25" i="4"/>
  <c r="J34" i="3"/>
  <c r="J30" i="3"/>
  <c r="J26" i="3"/>
  <c r="J22" i="3"/>
  <c r="J35" i="3"/>
  <c r="J31" i="3"/>
  <c r="J27" i="3"/>
  <c r="J23" i="3"/>
  <c r="J36" i="3"/>
  <c r="J32" i="3"/>
  <c r="J28" i="3"/>
  <c r="J24" i="3"/>
  <c r="J37" i="3"/>
  <c r="J33" i="3"/>
  <c r="J29" i="3"/>
  <c r="J25" i="3"/>
  <c r="H37" i="5"/>
  <c r="H34" i="5"/>
  <c r="H30" i="5"/>
  <c r="H26" i="5"/>
  <c r="H22" i="5"/>
  <c r="H35" i="5"/>
  <c r="H31" i="5"/>
  <c r="H27" i="5"/>
  <c r="H23" i="5"/>
  <c r="H36" i="5"/>
  <c r="H32" i="5"/>
  <c r="H28" i="5"/>
  <c r="H24" i="5"/>
  <c r="H33" i="5"/>
  <c r="H29" i="5"/>
  <c r="H25" i="5"/>
  <c r="H22" i="3"/>
  <c r="I23" i="3"/>
  <c r="H26" i="3"/>
  <c r="I27" i="3"/>
  <c r="H30" i="3"/>
  <c r="I31" i="3"/>
  <c r="H34" i="3"/>
  <c r="I35" i="3"/>
  <c r="H23" i="4"/>
  <c r="J25" i="4"/>
  <c r="H27" i="4"/>
  <c r="J29" i="4"/>
  <c r="H31" i="4"/>
  <c r="J33" i="4"/>
  <c r="H35" i="4"/>
  <c r="J22" i="5"/>
  <c r="I25" i="5"/>
  <c r="J26" i="5"/>
  <c r="I29" i="5"/>
  <c r="J30" i="5"/>
  <c r="I33" i="5"/>
  <c r="J34" i="5"/>
  <c r="I22" i="6"/>
  <c r="J23" i="6"/>
  <c r="H25" i="6"/>
  <c r="I26" i="6"/>
  <c r="J27" i="6"/>
  <c r="H29" i="6"/>
  <c r="I30" i="6"/>
  <c r="J31" i="6"/>
  <c r="H33" i="6"/>
  <c r="I34" i="6"/>
  <c r="J35" i="6"/>
  <c r="H37" i="6"/>
  <c r="I22" i="7"/>
  <c r="J23" i="7"/>
  <c r="H25" i="7"/>
  <c r="I26" i="7"/>
  <c r="J27" i="7"/>
  <c r="H29" i="7"/>
  <c r="I30" i="7"/>
  <c r="J31" i="7"/>
  <c r="H33" i="7"/>
  <c r="I34" i="7"/>
  <c r="J35" i="7"/>
  <c r="H37" i="7"/>
  <c r="I22" i="8"/>
  <c r="J23" i="8"/>
  <c r="H25" i="8"/>
  <c r="I26" i="8"/>
  <c r="J27" i="8"/>
  <c r="H29" i="8"/>
  <c r="I30" i="8"/>
  <c r="J31" i="8"/>
  <c r="H33" i="8"/>
  <c r="I34" i="8"/>
  <c r="J35" i="8"/>
  <c r="H37" i="8"/>
  <c r="I22" i="9"/>
  <c r="J23" i="9"/>
  <c r="H25" i="9"/>
  <c r="I26" i="9"/>
  <c r="J27" i="9"/>
  <c r="H29" i="9"/>
  <c r="I30" i="9"/>
  <c r="J31" i="9"/>
  <c r="H33" i="9"/>
  <c r="I34" i="9"/>
  <c r="J35" i="9"/>
  <c r="H37" i="9"/>
  <c r="I22" i="3"/>
  <c r="H25" i="3"/>
  <c r="I26" i="3"/>
  <c r="H29" i="3"/>
  <c r="I30" i="3"/>
  <c r="H33" i="3"/>
  <c r="I34" i="3"/>
  <c r="H22" i="4"/>
  <c r="H26" i="4"/>
  <c r="H30" i="4"/>
  <c r="H34" i="4"/>
  <c r="J25" i="5"/>
  <c r="J29" i="5"/>
  <c r="J33" i="5"/>
  <c r="J37" i="5"/>
  <c r="I25" i="6"/>
  <c r="I29" i="6"/>
  <c r="I33" i="6"/>
  <c r="I37" i="6"/>
  <c r="I25" i="7"/>
  <c r="I29" i="7"/>
  <c r="I33" i="7"/>
  <c r="I37" i="7"/>
  <c r="I25" i="8"/>
  <c r="I29" i="8"/>
  <c r="I33" i="8"/>
  <c r="I37" i="8"/>
  <c r="I25" i="9"/>
  <c r="I29" i="9"/>
  <c r="I33" i="9"/>
  <c r="I37" i="9"/>
  <c r="I25" i="3"/>
  <c r="I29" i="3"/>
  <c r="I33" i="3"/>
  <c r="H25" i="4"/>
  <c r="H29" i="4"/>
  <c r="H33" i="4"/>
  <c r="J24" i="5"/>
  <c r="J28" i="5"/>
  <c r="J32" i="5"/>
  <c r="H23" i="6"/>
  <c r="I24" i="6"/>
  <c r="J25" i="6"/>
  <c r="H27" i="6"/>
  <c r="I28" i="6"/>
  <c r="J29" i="6"/>
  <c r="H31" i="6"/>
  <c r="I32" i="6"/>
  <c r="J33" i="6"/>
  <c r="H23" i="7"/>
  <c r="I24" i="7"/>
  <c r="J25" i="7"/>
  <c r="H27" i="7"/>
  <c r="I28" i="7"/>
  <c r="J29" i="7"/>
  <c r="H31" i="7"/>
  <c r="I32" i="7"/>
  <c r="J33" i="7"/>
  <c r="H23" i="8"/>
  <c r="I24" i="8"/>
  <c r="J25" i="8"/>
  <c r="H27" i="8"/>
  <c r="I28" i="8"/>
  <c r="J29" i="8"/>
  <c r="H31" i="8"/>
  <c r="I32" i="8"/>
  <c r="J33" i="8"/>
  <c r="H23" i="9"/>
  <c r="I24" i="9"/>
  <c r="J25" i="9"/>
  <c r="H27" i="9"/>
  <c r="I28" i="9"/>
  <c r="J29" i="9"/>
  <c r="H31" i="9"/>
  <c r="I32" i="9"/>
  <c r="J33" i="9"/>
</calcChain>
</file>

<file path=xl/sharedStrings.xml><?xml version="1.0" encoding="utf-8"?>
<sst xmlns="http://schemas.openxmlformats.org/spreadsheetml/2006/main" count="636" uniqueCount="115">
  <si>
    <t>N Á V O D -  T A B U L K Y    L I P O V I C A</t>
  </si>
  <si>
    <r>
      <t xml:space="preserve">Vítejte ve výpočetních tabulkách pro hliníkové radiátory </t>
    </r>
    <r>
      <rPr>
        <b/>
        <sz val="11.5"/>
        <rFont val="Verdana"/>
        <family val="2"/>
        <charset val="238"/>
      </rPr>
      <t>LIPOVICA</t>
    </r>
    <r>
      <rPr>
        <sz val="11.5"/>
        <rFont val="Verdana"/>
        <family val="2"/>
        <charset val="238"/>
      </rPr>
      <t xml:space="preserve">. Tyto tabulky vám </t>
    </r>
  </si>
  <si>
    <t>nabízí výkonové hodnoty dle různých teplotních spádů a pro různé teploty místností.</t>
  </si>
  <si>
    <t>Před spuštěním programu doinstalujte do vašeho programu Excel "Analytické funkce":</t>
  </si>
  <si>
    <t>Zvolte :  Nástroje - Doplňky- Analytické nástroje - OK.</t>
  </si>
  <si>
    <t>1) Do žlutých políček posledního sloupce zadejte vámi požadované teploty.</t>
  </si>
  <si>
    <r>
      <t xml:space="preserve">  Přednastaveny jsou na teplotní spád </t>
    </r>
    <r>
      <rPr>
        <b/>
        <sz val="11.5"/>
        <rFont val="Verdana"/>
        <family val="2"/>
        <charset val="238"/>
      </rPr>
      <t xml:space="preserve">55/45/20 </t>
    </r>
    <r>
      <rPr>
        <sz val="11.5"/>
        <rFont val="Verdana"/>
        <family val="2"/>
        <charset val="238"/>
      </rPr>
      <t>°C.</t>
    </r>
  </si>
  <si>
    <t xml:space="preserve">  Výpočet je podle normy EN 442.</t>
  </si>
  <si>
    <t>2) Symboly:</t>
  </si>
  <si>
    <t>f1.. Faktor tepelných hodnot - vypočítává se automaticky dle vámi dosazených teplot</t>
  </si>
  <si>
    <t>f2.. Faktor krytů -  pro umístění ve výklenku f2 = 0,96</t>
  </si>
  <si>
    <t xml:space="preserve">            -  pro ochranný přední kryt  f2= 0,90</t>
  </si>
  <si>
    <t>Přejeme Vám hodně užitku a příjemnou práci s tabulkami LIPOVICA.</t>
  </si>
  <si>
    <t>Kontakt :</t>
  </si>
  <si>
    <t>LIPOVICA trade s.r.o.</t>
  </si>
  <si>
    <r>
      <t xml:space="preserve">tel: </t>
    </r>
    <r>
      <rPr>
        <b/>
        <sz val="11.5"/>
        <rFont val="Verdana"/>
        <family val="2"/>
        <charset val="238"/>
      </rPr>
      <t xml:space="preserve">541 214 114 </t>
    </r>
    <r>
      <rPr>
        <sz val="11.5"/>
        <rFont val="Verdana"/>
        <family val="2"/>
        <charset val="238"/>
      </rPr>
      <t xml:space="preserve">  </t>
    </r>
  </si>
  <si>
    <r>
      <t xml:space="preserve">mobil: </t>
    </r>
    <r>
      <rPr>
        <b/>
        <sz val="11.5"/>
        <rFont val="Verdana"/>
        <family val="2"/>
        <charset val="238"/>
      </rPr>
      <t>604 709 236</t>
    </r>
  </si>
  <si>
    <t>email: info@lipovica.cz</t>
  </si>
  <si>
    <t>ZÁKLADNÍ ÚDAJE</t>
  </si>
  <si>
    <r>
      <t>Hliníkové článkové radiátory</t>
    </r>
    <r>
      <rPr>
        <sz val="8"/>
        <rFont val="Verdana"/>
        <family val="2"/>
        <charset val="238"/>
      </rPr>
      <t>, dodávané jako hotové panely po sudém počtu článků.</t>
    </r>
  </si>
  <si>
    <t>Připojení  boční nebo spodní na nucený i samotížný oběh.</t>
  </si>
  <si>
    <t>Spodní připojení:</t>
  </si>
  <si>
    <r>
      <t>PLUS</t>
    </r>
    <r>
      <rPr>
        <sz val="8"/>
        <rFont val="Verdana"/>
        <family val="2"/>
        <charset val="238"/>
      </rPr>
      <t xml:space="preserve"> - spodní levé, pravé - s ventilem nahoře</t>
    </r>
  </si>
  <si>
    <r>
      <t>SP</t>
    </r>
    <r>
      <rPr>
        <sz val="8"/>
        <rFont val="Verdana"/>
        <family val="2"/>
        <charset val="238"/>
      </rPr>
      <t xml:space="preserve"> - spodní levé, střední, pravé - s ventilem dole</t>
    </r>
  </si>
  <si>
    <t>Základní parametry pro 1 článek:</t>
  </si>
  <si>
    <r>
      <t>r</t>
    </r>
    <r>
      <rPr>
        <b/>
        <sz val="8"/>
        <color indexed="18"/>
        <rFont val="Verdana"/>
        <family val="2"/>
        <charset val="238"/>
      </rPr>
      <t>T</t>
    </r>
    <r>
      <rPr>
        <sz val="8"/>
        <color indexed="18"/>
        <rFont val="Verdana"/>
        <family val="2"/>
        <charset val="238"/>
      </rPr>
      <t>=60</t>
    </r>
  </si>
  <si>
    <r>
      <t>r</t>
    </r>
    <r>
      <rPr>
        <b/>
        <sz val="8"/>
        <color indexed="18"/>
        <rFont val="Verdana"/>
        <family val="2"/>
        <charset val="238"/>
      </rPr>
      <t>T</t>
    </r>
    <r>
      <rPr>
        <sz val="8"/>
        <color indexed="18"/>
        <rFont val="Verdana"/>
        <family val="2"/>
        <charset val="238"/>
      </rPr>
      <t>=50</t>
    </r>
  </si>
  <si>
    <t>typ radiátoru</t>
  </si>
  <si>
    <t>rozteč</t>
  </si>
  <si>
    <t>výška</t>
  </si>
  <si>
    <t>délka</t>
  </si>
  <si>
    <t>hloubka</t>
  </si>
  <si>
    <t>hmotnost</t>
  </si>
  <si>
    <t>vodní</t>
  </si>
  <si>
    <t>přestupní</t>
  </si>
  <si>
    <t>topný</t>
  </si>
  <si>
    <t>h</t>
  </si>
  <si>
    <t>H</t>
  </si>
  <si>
    <t>L</t>
  </si>
  <si>
    <t>D</t>
  </si>
  <si>
    <t>článku</t>
  </si>
  <si>
    <t>objem</t>
  </si>
  <si>
    <t>plocha</t>
  </si>
  <si>
    <t>výkon</t>
  </si>
  <si>
    <t>exponent</t>
  </si>
  <si>
    <t>mm</t>
  </si>
  <si>
    <t>kg</t>
  </si>
  <si>
    <t>l</t>
  </si>
  <si>
    <t>m2</t>
  </si>
  <si>
    <t>W</t>
  </si>
  <si>
    <t>COOL</t>
  </si>
  <si>
    <t>koupelnový radiátor - viz samostatný list</t>
  </si>
  <si>
    <t>ORION 600</t>
  </si>
  <si>
    <t>ORION 500</t>
  </si>
  <si>
    <t>ORION 350</t>
  </si>
  <si>
    <t>PLANO 700</t>
  </si>
  <si>
    <t>PLANO 600</t>
  </si>
  <si>
    <t>PLANO 500</t>
  </si>
  <si>
    <t>PLANO 350</t>
  </si>
  <si>
    <t>EKONOMIK 285</t>
  </si>
  <si>
    <t>GARDA 2000</t>
  </si>
  <si>
    <t>GARDA 1800</t>
  </si>
  <si>
    <t>GARDA 1600</t>
  </si>
  <si>
    <t>GARDA 1400</t>
  </si>
  <si>
    <t>GARDA 1200</t>
  </si>
  <si>
    <t>GARDA 1000</t>
  </si>
  <si>
    <t>GARDA 0900</t>
  </si>
  <si>
    <r>
      <t>r</t>
    </r>
    <r>
      <rPr>
        <b/>
        <sz val="8"/>
        <rFont val="Verdana"/>
        <family val="2"/>
        <charset val="238"/>
      </rPr>
      <t>T</t>
    </r>
    <r>
      <rPr>
        <sz val="8"/>
        <rFont val="Verdana"/>
        <family val="2"/>
        <charset val="238"/>
      </rPr>
      <t>=50</t>
    </r>
  </si>
  <si>
    <t>normovaný výkon pro teploty 75/65/20°C podle normy EN 442</t>
  </si>
  <si>
    <r>
      <t>r</t>
    </r>
    <r>
      <rPr>
        <b/>
        <sz val="8"/>
        <rFont val="Verdana"/>
        <family val="2"/>
        <charset val="238"/>
      </rPr>
      <t>T</t>
    </r>
    <r>
      <rPr>
        <sz val="8"/>
        <rFont val="Verdana"/>
        <family val="2"/>
        <charset val="238"/>
      </rPr>
      <t>=60</t>
    </r>
  </si>
  <si>
    <t xml:space="preserve">přepočtený výkon pro teploty 90/70/20°C </t>
  </si>
  <si>
    <t>Připojovací závit</t>
  </si>
  <si>
    <t>4 x G1" (G5/4" u Ekonomiku) vnitřní, levý a pravý</t>
  </si>
  <si>
    <t>Redukce</t>
  </si>
  <si>
    <t>1/2", 3/8" nebo 1/4" otvor</t>
  </si>
  <si>
    <t>Součinitel odporu</t>
  </si>
  <si>
    <t>Nejvyšší přípustný provozní přetlak</t>
  </si>
  <si>
    <t>1,6 Mpa</t>
  </si>
  <si>
    <t>Nejvyšší přípustná teplota</t>
  </si>
  <si>
    <t>110 °C</t>
  </si>
  <si>
    <t>koeficient přepočtu pro jiný teplotní rozdíl</t>
  </si>
  <si>
    <t>f1</t>
  </si>
  <si>
    <t>koeficent přepočtu pro zábrany proudění</t>
  </si>
  <si>
    <t>f2</t>
  </si>
  <si>
    <t>GARDA 900</t>
  </si>
  <si>
    <t>základní parametry pro 1 článek</t>
  </si>
  <si>
    <r>
      <t>r</t>
    </r>
    <r>
      <rPr>
        <b/>
        <sz val="8"/>
        <rFont val="Verdana"/>
        <family val="2"/>
        <charset val="238"/>
      </rPr>
      <t xml:space="preserve">T </t>
    </r>
    <r>
      <rPr>
        <sz val="8"/>
        <rFont val="Verdana"/>
        <family val="2"/>
        <charset val="238"/>
      </rPr>
      <t>= 50</t>
    </r>
  </si>
  <si>
    <r>
      <t>m</t>
    </r>
    <r>
      <rPr>
        <vertAlign val="superscript"/>
        <sz val="8"/>
        <rFont val="Verdana"/>
        <family val="2"/>
        <charset val="238"/>
      </rPr>
      <t>2</t>
    </r>
  </si>
  <si>
    <t>objem tělesa v m3</t>
  </si>
  <si>
    <t>měření</t>
  </si>
  <si>
    <t>zde</t>
  </si>
  <si>
    <t>základní parametry celých panelů</t>
  </si>
  <si>
    <t>přepočet</t>
  </si>
  <si>
    <t>EN 442</t>
  </si>
  <si>
    <t>výpočet</t>
  </si>
  <si>
    <t>teplota vstupní vody</t>
  </si>
  <si>
    <r>
      <t>T</t>
    </r>
    <r>
      <rPr>
        <sz val="6"/>
        <rFont val="Verdana"/>
        <family val="2"/>
        <charset val="238"/>
      </rPr>
      <t>1</t>
    </r>
  </si>
  <si>
    <t>teplota výstupní vody</t>
  </si>
  <si>
    <r>
      <t>T</t>
    </r>
    <r>
      <rPr>
        <sz val="6"/>
        <rFont val="Verdana"/>
        <family val="2"/>
        <charset val="238"/>
      </rPr>
      <t>2</t>
    </r>
  </si>
  <si>
    <t>teplota vzduchu v místnosti</t>
  </si>
  <si>
    <r>
      <t>T</t>
    </r>
    <r>
      <rPr>
        <sz val="6"/>
        <rFont val="Verdana"/>
        <family val="2"/>
        <charset val="238"/>
      </rPr>
      <t>v</t>
    </r>
  </si>
  <si>
    <t>teplotní rozdíl</t>
  </si>
  <si>
    <r>
      <t>r</t>
    </r>
    <r>
      <rPr>
        <b/>
        <sz val="8"/>
        <rFont val="Verdana"/>
        <family val="2"/>
        <charset val="238"/>
      </rPr>
      <t>T</t>
    </r>
  </si>
  <si>
    <t>počet</t>
  </si>
  <si>
    <t>článků</t>
  </si>
  <si>
    <t xml:space="preserve"> mm</t>
  </si>
  <si>
    <t xml:space="preserve"> W</t>
  </si>
  <si>
    <r>
      <t>pro jiný teplotní rozdíl</t>
    </r>
    <r>
      <rPr>
        <b/>
        <sz val="8"/>
        <rFont val="Verdana"/>
        <family val="2"/>
        <charset val="238"/>
      </rPr>
      <t xml:space="preserve">  </t>
    </r>
    <r>
      <rPr>
        <sz val="8"/>
        <rFont val="Wingdings 3"/>
        <family val="1"/>
        <charset val="2"/>
      </rPr>
      <t>r</t>
    </r>
    <r>
      <rPr>
        <b/>
        <sz val="8"/>
        <rFont val="Verdana"/>
        <family val="2"/>
        <charset val="238"/>
      </rPr>
      <t xml:space="preserve">T </t>
    </r>
  </si>
  <si>
    <r>
      <t xml:space="preserve"> je koeficient přepočtu </t>
    </r>
    <r>
      <rPr>
        <b/>
        <sz val="8"/>
        <rFont val="Verdana"/>
        <family val="2"/>
        <charset val="238"/>
      </rPr>
      <t xml:space="preserve"> f</t>
    </r>
    <r>
      <rPr>
        <sz val="8"/>
        <rFont val="Verdana"/>
        <family val="2"/>
        <charset val="238"/>
      </rPr>
      <t>1</t>
    </r>
  </si>
  <si>
    <t>4 x G 1" vnitřní (levý a pravý)</t>
  </si>
  <si>
    <t>Ztráta tlaku</t>
  </si>
  <si>
    <t>0,0655 Pa/článek</t>
  </si>
  <si>
    <t>SOLAR 600</t>
  </si>
  <si>
    <t>POUŽITÍ</t>
  </si>
  <si>
    <t>LIPOVICA trade s.r.o. - tel/fax 541 214 114 - GSM 604 709 236 - info@lipovica.cz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</si>
</sst>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&lt;=9999999]###\ ##\ ##;##\ ##\ ##\ ##"/>
    <numFmt numFmtId="165" formatCode="0.0000"/>
    <numFmt numFmtId="166" formatCode="#,##0.0"/>
    <numFmt numFmtId="167" formatCode="#,##0.000"/>
  </numFmts>
  <fonts count="26" x14ac:knownFonts="1">
    <font>
      <sz val="10"/>
      <name val="Arial CE"/>
      <family val="2"/>
      <charset val="238"/>
    </font>
    <font>
      <b/>
      <sz val="16"/>
      <name val="Verdana"/>
      <family val="2"/>
      <charset val="238"/>
    </font>
    <font>
      <sz val="16"/>
      <name val="Verdana"/>
      <family val="2"/>
      <charset val="238"/>
    </font>
    <font>
      <sz val="14"/>
      <name val="Verdana"/>
      <family val="2"/>
      <charset val="238"/>
    </font>
    <font>
      <sz val="11.5"/>
      <name val="Verdana"/>
      <family val="2"/>
      <charset val="238"/>
    </font>
    <font>
      <b/>
      <sz val="11.5"/>
      <name val="Verdana"/>
      <family val="2"/>
      <charset val="238"/>
    </font>
    <font>
      <sz val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indexed="12"/>
      <name val="Verdana"/>
      <family val="2"/>
      <charset val="238"/>
    </font>
    <font>
      <b/>
      <sz val="8"/>
      <color indexed="18"/>
      <name val="Verdana"/>
      <family val="2"/>
      <charset val="238"/>
    </font>
    <font>
      <sz val="8"/>
      <color indexed="9"/>
      <name val="Verdana"/>
      <family val="2"/>
      <charset val="238"/>
    </font>
    <font>
      <sz val="6"/>
      <color indexed="18"/>
      <name val="Wingdings 3"/>
      <family val="1"/>
      <charset val="2"/>
    </font>
    <font>
      <sz val="8"/>
      <color indexed="18"/>
      <name val="Verdana"/>
      <family val="2"/>
      <charset val="238"/>
    </font>
    <font>
      <sz val="10"/>
      <name val="Symbol"/>
      <family val="1"/>
      <charset val="2"/>
    </font>
    <font>
      <sz val="6"/>
      <name val="Wingdings 3"/>
      <family val="1"/>
      <charset val="2"/>
    </font>
    <font>
      <b/>
      <sz val="8"/>
      <color indexed="9"/>
      <name val="Verdana"/>
      <family val="2"/>
      <charset val="238"/>
    </font>
    <font>
      <b/>
      <sz val="20"/>
      <color indexed="12"/>
      <name val="Verdana"/>
      <family val="2"/>
      <charset val="238"/>
    </font>
    <font>
      <sz val="8"/>
      <color indexed="10"/>
      <name val="Verdana"/>
      <family val="2"/>
      <charset val="238"/>
    </font>
    <font>
      <sz val="8"/>
      <color indexed="12"/>
      <name val="Verdana"/>
      <family val="2"/>
      <charset val="238"/>
    </font>
    <font>
      <vertAlign val="superscript"/>
      <sz val="8"/>
      <name val="Verdana"/>
      <family val="2"/>
      <charset val="238"/>
    </font>
    <font>
      <b/>
      <sz val="8"/>
      <color indexed="10"/>
      <name val="Verdana"/>
      <family val="2"/>
      <charset val="238"/>
    </font>
    <font>
      <sz val="6"/>
      <name val="Verdana"/>
      <family val="2"/>
      <charset val="238"/>
    </font>
    <font>
      <sz val="8"/>
      <name val="Wingdings 3"/>
      <family val="1"/>
      <charset val="2"/>
    </font>
    <font>
      <sz val="20"/>
      <color indexed="12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13"/>
        <bgColor indexed="3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2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3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0" fillId="0" borderId="0" xfId="0" applyFill="1" applyAlignment="1"/>
    <xf numFmtId="0" fontId="5" fillId="0" borderId="0" xfId="0" applyFont="1"/>
    <xf numFmtId="9" fontId="4" fillId="0" borderId="0" xfId="0" applyNumberFormat="1" applyFont="1"/>
    <xf numFmtId="0" fontId="7" fillId="0" borderId="0" xfId="0" applyFont="1" applyFill="1" applyBorder="1" applyAlignme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left"/>
    </xf>
    <xf numFmtId="49" fontId="10" fillId="0" borderId="0" xfId="0" applyNumberFormat="1" applyFont="1" applyFill="1"/>
    <xf numFmtId="0" fontId="8" fillId="0" borderId="0" xfId="0" applyFont="1" applyFill="1" applyAlignment="1" applyProtection="1">
      <alignment horizontal="center" vertical="center"/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4" fontId="8" fillId="0" borderId="0" xfId="0" applyNumberFormat="1" applyFont="1" applyFill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" fontId="12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3" fontId="14" fillId="0" borderId="3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4" fontId="14" fillId="0" borderId="7" xfId="0" applyNumberFormat="1" applyFont="1" applyFill="1" applyBorder="1" applyAlignment="1">
      <alignment horizontal="center"/>
    </xf>
    <xf numFmtId="164" fontId="15" fillId="0" borderId="8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left" vertical="center"/>
    </xf>
    <xf numFmtId="3" fontId="8" fillId="0" borderId="10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165" fontId="8" fillId="0" borderId="1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3" fontId="8" fillId="0" borderId="13" xfId="0" applyNumberFormat="1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4" fontId="8" fillId="0" borderId="13" xfId="0" applyNumberFormat="1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/>
    </xf>
    <xf numFmtId="165" fontId="8" fillId="0" borderId="14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2" fontId="8" fillId="0" borderId="13" xfId="0" applyNumberFormat="1" applyFont="1" applyFill="1" applyBorder="1" applyAlignment="1">
      <alignment horizontal="center" vertical="center"/>
    </xf>
    <xf numFmtId="1" fontId="14" fillId="0" borderId="13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2" fontId="8" fillId="0" borderId="17" xfId="0" applyNumberFormat="1" applyFont="1" applyFill="1" applyBorder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/>
    </xf>
    <xf numFmtId="165" fontId="8" fillId="0" borderId="1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/>
    </xf>
    <xf numFmtId="4" fontId="8" fillId="0" borderId="19" xfId="0" applyNumberFormat="1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left"/>
    </xf>
    <xf numFmtId="4" fontId="8" fillId="0" borderId="20" xfId="0" applyNumberFormat="1" applyFont="1" applyFill="1" applyBorder="1" applyAlignment="1">
      <alignment horizontal="center"/>
    </xf>
    <xf numFmtId="4" fontId="8" fillId="0" borderId="20" xfId="0" applyNumberFormat="1" applyFont="1" applyFill="1" applyBorder="1" applyAlignment="1">
      <alignment horizontal="left"/>
    </xf>
    <xf numFmtId="4" fontId="8" fillId="0" borderId="20" xfId="0" applyNumberFormat="1" applyFont="1" applyFill="1" applyBorder="1" applyAlignment="1">
      <alignment horizontal="right"/>
    </xf>
    <xf numFmtId="4" fontId="8" fillId="0" borderId="21" xfId="0" applyNumberFormat="1" applyFont="1" applyFill="1" applyBorder="1" applyAlignment="1">
      <alignment horizontal="right"/>
    </xf>
    <xf numFmtId="1" fontId="8" fillId="0" borderId="19" xfId="0" applyNumberFormat="1" applyFont="1" applyFill="1" applyBorder="1" applyAlignment="1">
      <alignment horizontal="left"/>
    </xf>
    <xf numFmtId="166" fontId="8" fillId="0" borderId="20" xfId="0" applyNumberFormat="1" applyFont="1" applyFill="1" applyBorder="1" applyAlignment="1">
      <alignment horizontal="left"/>
    </xf>
    <xf numFmtId="166" fontId="8" fillId="0" borderId="20" xfId="0" applyNumberFormat="1" applyFont="1" applyFill="1" applyBorder="1" applyAlignment="1">
      <alignment horizontal="right"/>
    </xf>
    <xf numFmtId="166" fontId="8" fillId="0" borderId="21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left"/>
    </xf>
    <xf numFmtId="1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left" vertical="center"/>
    </xf>
    <xf numFmtId="4" fontId="8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center" vertical="center"/>
    </xf>
    <xf numFmtId="3" fontId="18" fillId="0" borderId="0" xfId="0" applyNumberFormat="1" applyFont="1" applyFill="1" applyAlignment="1">
      <alignment horizontal="left"/>
    </xf>
    <xf numFmtId="4" fontId="10" fillId="0" borderId="0" xfId="0" applyNumberFormat="1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left" vertical="center"/>
    </xf>
    <xf numFmtId="4" fontId="20" fillId="0" borderId="0" xfId="0" applyNumberFormat="1" applyFont="1" applyFill="1" applyAlignment="1">
      <alignment horizontal="left" vertical="center"/>
    </xf>
    <xf numFmtId="4" fontId="8" fillId="0" borderId="2" xfId="0" applyNumberFormat="1" applyFont="1" applyFill="1" applyBorder="1" applyAlignment="1">
      <alignment horizontal="center"/>
    </xf>
    <xf numFmtId="3" fontId="8" fillId="0" borderId="22" xfId="0" applyNumberFormat="1" applyFont="1" applyFill="1" applyBorder="1" applyAlignment="1">
      <alignment horizontal="center" vertical="center" wrapText="1"/>
    </xf>
    <xf numFmtId="1" fontId="8" fillId="0" borderId="23" xfId="0" applyNumberFormat="1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165" fontId="9" fillId="0" borderId="11" xfId="0" applyNumberFormat="1" applyFont="1" applyFill="1" applyBorder="1" applyAlignment="1">
      <alignment horizontal="center" vertical="center"/>
    </xf>
    <xf numFmtId="3" fontId="8" fillId="0" borderId="25" xfId="0" applyNumberFormat="1" applyFont="1" applyFill="1" applyBorder="1" applyAlignment="1">
      <alignment horizontal="center"/>
    </xf>
    <xf numFmtId="1" fontId="8" fillId="0" borderId="26" xfId="0" applyNumberFormat="1" applyFont="1" applyFill="1" applyBorder="1" applyAlignment="1">
      <alignment horizontal="center"/>
    </xf>
    <xf numFmtId="4" fontId="8" fillId="0" borderId="26" xfId="0" applyNumberFormat="1" applyFont="1" applyFill="1" applyBorder="1" applyAlignment="1">
      <alignment horizontal="center"/>
    </xf>
    <xf numFmtId="164" fontId="15" fillId="0" borderId="18" xfId="0" applyNumberFormat="1" applyFont="1" applyFill="1" applyBorder="1" applyAlignment="1">
      <alignment horizontal="center"/>
    </xf>
    <xf numFmtId="167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left"/>
    </xf>
    <xf numFmtId="4" fontId="10" fillId="0" borderId="0" xfId="0" applyNumberFormat="1" applyFont="1" applyFill="1" applyAlignment="1">
      <alignment horizontal="center"/>
    </xf>
    <xf numFmtId="4" fontId="22" fillId="0" borderId="0" xfId="0" applyNumberFormat="1" applyFont="1" applyFill="1" applyAlignment="1">
      <alignment horizontal="center"/>
    </xf>
    <xf numFmtId="3" fontId="20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" fontId="22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top"/>
    </xf>
    <xf numFmtId="4" fontId="8" fillId="0" borderId="27" xfId="0" applyNumberFormat="1" applyFont="1" applyFill="1" applyBorder="1" applyAlignment="1">
      <alignment horizontal="center" vertical="center"/>
    </xf>
    <xf numFmtId="4" fontId="8" fillId="0" borderId="28" xfId="0" applyNumberFormat="1" applyFont="1" applyFill="1" applyBorder="1" applyAlignment="1">
      <alignment horizontal="center" vertical="center"/>
    </xf>
    <xf numFmtId="4" fontId="8" fillId="0" borderId="28" xfId="0" applyNumberFormat="1" applyFont="1" applyFill="1" applyBorder="1" applyAlignment="1">
      <alignment horizontal="right" vertical="center"/>
    </xf>
    <xf numFmtId="3" fontId="9" fillId="0" borderId="29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/>
    </xf>
    <xf numFmtId="1" fontId="22" fillId="3" borderId="30" xfId="0" applyNumberFormat="1" applyFont="1" applyFill="1" applyBorder="1" applyAlignment="1">
      <alignment horizontal="center" vertical="center"/>
    </xf>
    <xf numFmtId="3" fontId="8" fillId="0" borderId="3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right" vertical="center"/>
    </xf>
    <xf numFmtId="3" fontId="9" fillId="0" borderId="32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22" fillId="3" borderId="33" xfId="0" applyNumberFormat="1" applyFont="1" applyFill="1" applyBorder="1" applyAlignment="1">
      <alignment horizontal="center" vertical="center"/>
    </xf>
    <xf numFmtId="4" fontId="8" fillId="0" borderId="31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22" fillId="3" borderId="33" xfId="0" applyNumberFormat="1" applyFont="1" applyFill="1" applyBorder="1" applyAlignment="1">
      <alignment horizontal="center" vertical="center"/>
    </xf>
    <xf numFmtId="3" fontId="8" fillId="0" borderId="34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/>
    </xf>
    <xf numFmtId="3" fontId="16" fillId="0" borderId="35" xfId="0" applyNumberFormat="1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center" vertical="center"/>
    </xf>
    <xf numFmtId="3" fontId="19" fillId="0" borderId="36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" fontId="8" fillId="0" borderId="37" xfId="0" applyNumberFormat="1" applyFont="1" applyFill="1" applyBorder="1" applyAlignment="1">
      <alignment horizontal="center" vertical="center"/>
    </xf>
    <xf numFmtId="3" fontId="20" fillId="0" borderId="3" xfId="0" applyNumberFormat="1" applyFont="1" applyFill="1" applyBorder="1" applyAlignment="1">
      <alignment horizontal="center" vertical="center"/>
    </xf>
    <xf numFmtId="3" fontId="19" fillId="0" borderId="38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39" xfId="0" applyNumberFormat="1" applyFont="1" applyFill="1" applyBorder="1" applyAlignment="1">
      <alignment horizontal="center" vertical="center" wrapText="1"/>
    </xf>
    <xf numFmtId="1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4" fontId="8" fillId="0" borderId="41" xfId="0" applyNumberFormat="1" applyFont="1" applyFill="1" applyBorder="1" applyAlignment="1">
      <alignment horizontal="center"/>
    </xf>
    <xf numFmtId="1" fontId="8" fillId="0" borderId="40" xfId="0" applyNumberFormat="1" applyFont="1" applyFill="1" applyBorder="1" applyAlignment="1">
      <alignment horizontal="center" vertical="center" wrapText="1"/>
    </xf>
    <xf numFmtId="1" fontId="20" fillId="0" borderId="40" xfId="0" applyNumberFormat="1" applyFont="1" applyFill="1" applyBorder="1" applyAlignment="1">
      <alignment horizontal="center" vertical="center" wrapText="1"/>
    </xf>
    <xf numFmtId="1" fontId="19" fillId="0" borderId="42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" fontId="9" fillId="0" borderId="9" xfId="0" applyNumberFormat="1" applyFont="1" applyFill="1" applyBorder="1" applyAlignment="1">
      <alignment horizontal="center"/>
    </xf>
    <xf numFmtId="3" fontId="8" fillId="0" borderId="43" xfId="0" applyNumberFormat="1" applyFont="1" applyFill="1" applyBorder="1" applyAlignment="1">
      <alignment horizontal="center"/>
    </xf>
    <xf numFmtId="4" fontId="8" fillId="0" borderId="32" xfId="0" applyNumberFormat="1" applyFont="1" applyFill="1" applyBorder="1" applyAlignment="1">
      <alignment horizontal="center"/>
    </xf>
    <xf numFmtId="4" fontId="8" fillId="0" borderId="10" xfId="0" applyNumberFormat="1" applyFont="1" applyFill="1" applyBorder="1" applyAlignment="1">
      <alignment horizontal="center"/>
    </xf>
    <xf numFmtId="3" fontId="9" fillId="0" borderId="5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3" fontId="19" fillId="0" borderId="44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 applyProtection="1">
      <alignment horizontal="left" vertical="center"/>
      <protection locked="0"/>
    </xf>
    <xf numFmtId="3" fontId="8" fillId="0" borderId="10" xfId="0" applyNumberFormat="1" applyFont="1" applyFill="1" applyBorder="1" applyAlignment="1">
      <alignment horizontal="center"/>
    </xf>
    <xf numFmtId="3" fontId="9" fillId="0" borderId="16" xfId="0" applyNumberFormat="1" applyFont="1" applyFill="1" applyBorder="1" applyAlignment="1">
      <alignment horizontal="center"/>
    </xf>
    <xf numFmtId="3" fontId="8" fillId="0" borderId="17" xfId="0" applyNumberFormat="1" applyFont="1" applyFill="1" applyBorder="1" applyAlignment="1">
      <alignment horizontal="center"/>
    </xf>
    <xf numFmtId="4" fontId="8" fillId="0" borderId="35" xfId="0" applyNumberFormat="1" applyFont="1" applyFill="1" applyBorder="1" applyAlignment="1">
      <alignment horizontal="center"/>
    </xf>
    <xf numFmtId="4" fontId="8" fillId="0" borderId="17" xfId="0" applyNumberFormat="1" applyFont="1" applyFill="1" applyBorder="1" applyAlignment="1">
      <alignment horizontal="center"/>
    </xf>
    <xf numFmtId="3" fontId="9" fillId="0" borderId="26" xfId="0" applyNumberFormat="1" applyFont="1" applyFill="1" applyBorder="1" applyAlignment="1">
      <alignment horizontal="center"/>
    </xf>
    <xf numFmtId="3" fontId="10" fillId="0" borderId="17" xfId="0" applyNumberFormat="1" applyFont="1" applyFill="1" applyBorder="1" applyAlignment="1">
      <alignment horizontal="center"/>
    </xf>
    <xf numFmtId="3" fontId="19" fillId="0" borderId="36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8" fillId="0" borderId="16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4" fontId="8" fillId="0" borderId="18" xfId="0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left"/>
    </xf>
    <xf numFmtId="4" fontId="8" fillId="0" borderId="0" xfId="0" applyNumberFormat="1" applyFont="1" applyFill="1" applyAlignment="1" applyProtection="1">
      <alignment horizontal="center" textRotation="90"/>
      <protection locked="0"/>
    </xf>
    <xf numFmtId="4" fontId="8" fillId="0" borderId="45" xfId="0" applyNumberFormat="1" applyFont="1" applyFill="1" applyBorder="1" applyAlignment="1">
      <alignment horizontal="left"/>
    </xf>
    <xf numFmtId="1" fontId="8" fillId="0" borderId="46" xfId="0" applyNumberFormat="1" applyFont="1" applyFill="1" applyBorder="1" applyAlignment="1">
      <alignment horizontal="left"/>
    </xf>
    <xf numFmtId="4" fontId="8" fillId="0" borderId="46" xfId="0" applyNumberFormat="1" applyFont="1" applyFill="1" applyBorder="1" applyAlignment="1">
      <alignment horizontal="center"/>
    </xf>
    <xf numFmtId="4" fontId="8" fillId="0" borderId="47" xfId="0" applyNumberFormat="1" applyFont="1" applyFill="1" applyBorder="1" applyAlignment="1">
      <alignment horizontal="right"/>
    </xf>
    <xf numFmtId="1" fontId="8" fillId="0" borderId="45" xfId="0" applyNumberFormat="1" applyFont="1" applyFill="1" applyBorder="1" applyAlignment="1">
      <alignment horizontal="left"/>
    </xf>
    <xf numFmtId="4" fontId="8" fillId="0" borderId="46" xfId="0" applyNumberFormat="1" applyFont="1" applyFill="1" applyBorder="1" applyAlignment="1">
      <alignment horizontal="left"/>
    </xf>
    <xf numFmtId="4" fontId="25" fillId="0" borderId="0" xfId="0" applyNumberFormat="1" applyFont="1" applyFill="1" applyAlignment="1">
      <alignment horizontal="left" textRotation="90"/>
    </xf>
    <xf numFmtId="4" fontId="8" fillId="0" borderId="0" xfId="0" applyNumberFormat="1" applyFont="1" applyFill="1" applyAlignment="1" applyProtection="1">
      <alignment horizontal="left" vertical="center" textRotation="90"/>
      <protection locked="0"/>
    </xf>
    <xf numFmtId="4" fontId="25" fillId="0" borderId="0" xfId="0" applyNumberFormat="1" applyFont="1" applyFill="1" applyBorder="1" applyAlignment="1">
      <alignment horizontal="left" textRotation="90"/>
    </xf>
    <xf numFmtId="4" fontId="25" fillId="0" borderId="0" xfId="0" applyNumberFormat="1" applyFont="1" applyFill="1" applyAlignment="1" applyProtection="1">
      <alignment horizontal="right" vertical="center" textRotation="90"/>
      <protection locked="0"/>
    </xf>
    <xf numFmtId="4" fontId="8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501650</xdr:colOff>
      <xdr:row>0</xdr:row>
      <xdr:rowOff>0</xdr:rowOff>
    </xdr:from>
    <xdr:to>
      <xdr:col>10</xdr:col>
      <xdr:colOff>584200</xdr:colOff>
      <xdr:row>2</xdr:row>
      <xdr:rowOff>234950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0"/>
          <a:ext cx="2470150" cy="711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82550</xdr:colOff>
      <xdr:row>7</xdr:row>
      <xdr:rowOff>57150</xdr:rowOff>
    </xdr:from>
    <xdr:to>
      <xdr:col>6</xdr:col>
      <xdr:colOff>139700</xdr:colOff>
      <xdr:row>18</xdr:row>
      <xdr:rowOff>76200</xdr:rowOff>
    </xdr:to>
    <xdr:pic>
      <xdr:nvPicPr>
        <xdr:cNvPr id="3" name="solar řez ra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543050"/>
          <a:ext cx="1473200" cy="1905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82550</xdr:colOff>
      <xdr:row>7</xdr:row>
      <xdr:rowOff>95250</xdr:rowOff>
    </xdr:from>
    <xdr:to>
      <xdr:col>2</xdr:col>
      <xdr:colOff>260350</xdr:colOff>
      <xdr:row>17</xdr:row>
      <xdr:rowOff>139700</xdr:rowOff>
    </xdr:to>
    <xdr:pic>
      <xdr:nvPicPr>
        <xdr:cNvPr id="4" name="O500 hlav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581150"/>
          <a:ext cx="1555750" cy="175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0</xdr:rowOff>
    </xdr:from>
    <xdr:to>
      <xdr:col>33</xdr:col>
      <xdr:colOff>19050</xdr:colOff>
      <xdr:row>6</xdr:row>
      <xdr:rowOff>114300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0"/>
          <a:ext cx="24511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0</xdr:rowOff>
    </xdr:from>
    <xdr:to>
      <xdr:col>33</xdr:col>
      <xdr:colOff>19050</xdr:colOff>
      <xdr:row>6</xdr:row>
      <xdr:rowOff>114300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0"/>
          <a:ext cx="24511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0</xdr:rowOff>
    </xdr:from>
    <xdr:to>
      <xdr:col>33</xdr:col>
      <xdr:colOff>19050</xdr:colOff>
      <xdr:row>6</xdr:row>
      <xdr:rowOff>114300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0"/>
          <a:ext cx="24511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0</xdr:rowOff>
    </xdr:from>
    <xdr:to>
      <xdr:col>33</xdr:col>
      <xdr:colOff>19050</xdr:colOff>
      <xdr:row>6</xdr:row>
      <xdr:rowOff>114300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0"/>
          <a:ext cx="24511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0</xdr:rowOff>
    </xdr:from>
    <xdr:to>
      <xdr:col>33</xdr:col>
      <xdr:colOff>19050</xdr:colOff>
      <xdr:row>6</xdr:row>
      <xdr:rowOff>114300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0"/>
          <a:ext cx="24511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0</xdr:rowOff>
    </xdr:from>
    <xdr:to>
      <xdr:col>33</xdr:col>
      <xdr:colOff>19050</xdr:colOff>
      <xdr:row>6</xdr:row>
      <xdr:rowOff>114300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0"/>
          <a:ext cx="24511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0</xdr:rowOff>
    </xdr:from>
    <xdr:to>
      <xdr:col>33</xdr:col>
      <xdr:colOff>19050</xdr:colOff>
      <xdr:row>6</xdr:row>
      <xdr:rowOff>114300</xdr:rowOff>
    </xdr:to>
    <xdr:pic>
      <xdr:nvPicPr>
        <xdr:cNvPr id="2" name="logo s obrysem R výřez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0"/>
          <a:ext cx="243840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activeCell="D24" sqref="D24"/>
    </sheetView>
  </sheetViews>
  <sheetFormatPr defaultColWidth="9.54296875" defaultRowHeight="17.5" x14ac:dyDescent="0.35"/>
  <cols>
    <col min="1" max="4" width="9.54296875" style="3" customWidth="1"/>
    <col min="5" max="5" width="10.81640625" style="3" customWidth="1"/>
    <col min="6" max="8" width="9.54296875" style="3" customWidth="1"/>
    <col min="9" max="9" width="15.7265625" style="3" customWidth="1"/>
    <col min="10" max="10" width="8.453125" style="3" customWidth="1"/>
    <col min="11" max="13" width="1.54296875" style="3" customWidth="1"/>
    <col min="14" max="16384" width="9.54296875" style="3"/>
  </cols>
  <sheetData>
    <row r="1" spans="1:10" s="2" customFormat="1" ht="19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10" ht="36" customHeight="1" x14ac:dyDescent="0.35"/>
    <row r="3" spans="1:10" s="5" customFormat="1" ht="15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s="5" customFormat="1" ht="15" x14ac:dyDescent="0.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s="5" customFormat="1" ht="15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s="5" customFormat="1" ht="15" x14ac:dyDescent="0.3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</row>
    <row r="7" spans="1:10" s="5" customFormat="1" ht="15" x14ac:dyDescent="0.3">
      <c r="A7" s="6" t="s">
        <v>4</v>
      </c>
      <c r="B7" s="7"/>
      <c r="C7" s="7"/>
      <c r="D7" s="7"/>
      <c r="E7" s="7"/>
      <c r="F7" s="7"/>
      <c r="G7" s="7"/>
      <c r="H7" s="7"/>
      <c r="I7" s="7"/>
      <c r="J7" s="7"/>
    </row>
    <row r="8" spans="1:10" s="5" customFormat="1" ht="15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s="5" customFormat="1" ht="15" x14ac:dyDescent="0.3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s="5" customFormat="1" ht="15" x14ac:dyDescent="0.3">
      <c r="A10" s="8" t="s">
        <v>5</v>
      </c>
      <c r="B10" s="8"/>
      <c r="C10" s="8"/>
      <c r="D10" s="8"/>
      <c r="E10" s="8"/>
      <c r="F10" s="8"/>
      <c r="G10" s="8"/>
      <c r="H10" s="8"/>
      <c r="I10" s="8"/>
      <c r="J10" s="4"/>
    </row>
    <row r="11" spans="1:10" s="10" customFormat="1" ht="15" x14ac:dyDescent="0.3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7"/>
    </row>
    <row r="12" spans="1:10" s="10" customFormat="1" ht="15" x14ac:dyDescent="0.3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7"/>
    </row>
    <row r="13" spans="1:10" s="10" customFormat="1" ht="15" x14ac:dyDescent="0.3">
      <c r="A13" s="12"/>
      <c r="B13" s="13"/>
      <c r="C13" s="13"/>
      <c r="D13" s="13"/>
      <c r="E13" s="13"/>
      <c r="F13" s="13"/>
      <c r="G13" s="13"/>
      <c r="H13" s="13"/>
      <c r="I13" s="13"/>
      <c r="J13" s="7"/>
    </row>
    <row r="14" spans="1:10" s="5" customFormat="1" ht="15" x14ac:dyDescent="0.3">
      <c r="A14" s="14" t="s">
        <v>8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s="5" customFormat="1" ht="15" x14ac:dyDescent="0.3">
      <c r="A15" s="4" t="s">
        <v>9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s="5" customFormat="1" ht="15" x14ac:dyDescent="0.3">
      <c r="A16" s="7" t="s">
        <v>10</v>
      </c>
      <c r="B16" s="4"/>
      <c r="C16" s="4"/>
      <c r="D16" s="4"/>
      <c r="E16" s="4"/>
      <c r="F16" s="4"/>
      <c r="G16" s="4"/>
      <c r="H16" s="15">
        <v>-0.04</v>
      </c>
      <c r="I16" s="4"/>
      <c r="J16" s="4"/>
    </row>
    <row r="17" spans="1:10" s="5" customFormat="1" ht="15" x14ac:dyDescent="0.3">
      <c r="A17" s="4"/>
      <c r="B17" s="4" t="s">
        <v>11</v>
      </c>
      <c r="C17" s="4"/>
      <c r="D17" s="4"/>
      <c r="E17" s="4"/>
      <c r="F17" s="4"/>
      <c r="G17" s="4"/>
      <c r="H17" s="15">
        <v>-0.1</v>
      </c>
      <c r="I17" s="4"/>
      <c r="J17" s="4"/>
    </row>
    <row r="18" spans="1:10" s="5" customFormat="1" ht="15" x14ac:dyDescent="0.3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s="5" customFormat="1" ht="15" x14ac:dyDescent="0.3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s="5" customFormat="1" ht="15" x14ac:dyDescent="0.3">
      <c r="A20" s="14" t="s">
        <v>12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s="5" customFormat="1" ht="1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s="5" customFormat="1" ht="15" x14ac:dyDescent="0.3">
      <c r="A22" s="6" t="s">
        <v>13</v>
      </c>
      <c r="B22" s="6"/>
      <c r="C22" s="6"/>
      <c r="D22" s="6"/>
      <c r="E22" s="7"/>
      <c r="F22" s="4"/>
      <c r="G22" s="4"/>
      <c r="H22" s="4"/>
      <c r="I22" s="4"/>
      <c r="J22" s="4"/>
    </row>
    <row r="23" spans="1:10" s="5" customFormat="1" ht="15" x14ac:dyDescent="0.3">
      <c r="A23" s="7" t="s">
        <v>14</v>
      </c>
      <c r="B23" s="6"/>
      <c r="C23" s="6"/>
      <c r="D23" s="6"/>
      <c r="E23" s="7"/>
      <c r="F23" s="4"/>
      <c r="G23" s="4"/>
      <c r="H23" s="4"/>
      <c r="I23" s="4"/>
      <c r="J23" s="4"/>
    </row>
    <row r="24" spans="1:10" s="5" customFormat="1" ht="15" x14ac:dyDescent="0.3">
      <c r="A24" s="7" t="s">
        <v>15</v>
      </c>
      <c r="B24" s="7"/>
      <c r="C24" s="7"/>
      <c r="D24" s="7"/>
      <c r="E24" s="7"/>
      <c r="F24" s="4"/>
      <c r="G24" s="4"/>
      <c r="H24" s="4"/>
      <c r="I24" s="4"/>
      <c r="J24" s="4"/>
    </row>
    <row r="25" spans="1:10" s="5" customFormat="1" ht="15" x14ac:dyDescent="0.3">
      <c r="A25" s="4" t="s">
        <v>16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 s="5" customFormat="1" ht="15" x14ac:dyDescent="0.3">
      <c r="A26" s="4" t="s">
        <v>17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s="5" customFormat="1" ht="1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s="5" customFormat="1" ht="15" x14ac:dyDescent="0.3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s="5" customFormat="1" ht="15" x14ac:dyDescent="0.3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s="5" customFormat="1" ht="15" x14ac:dyDescent="0.3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s="5" customFormat="1" ht="15" x14ac:dyDescent="0.3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s="5" customFormat="1" ht="15" x14ac:dyDescent="0.3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s="5" customFormat="1" ht="15" x14ac:dyDescent="0.3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s="5" customFormat="1" ht="15" x14ac:dyDescent="0.3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s="5" customFormat="1" ht="1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s="5" customFormat="1" ht="15" x14ac:dyDescent="0.3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s="5" customFormat="1" ht="1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s="5" customFormat="1" ht="1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s="5" customFormat="1" ht="1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s="5" customFormat="1" ht="1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s="5" customFormat="1" ht="1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s="5" customFormat="1" ht="1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s="5" customFormat="1" ht="1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s="5" customFormat="1" ht="1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s="5" customFormat="1" ht="1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s="5" customFormat="1" ht="1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s="5" customFormat="1" ht="1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5" customFormat="1" ht="15" x14ac:dyDescent="0.3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s="5" customFormat="1" ht="15" x14ac:dyDescent="0.3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s="5" customFormat="1" ht="15" x14ac:dyDescent="0.3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s="5" customFormat="1" ht="15" x14ac:dyDescent="0.3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s="5" customFormat="1" ht="15" x14ac:dyDescent="0.3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s="5" customFormat="1" ht="15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s="5" customFormat="1" ht="15" x14ac:dyDescent="0.3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s="5" customFormat="1" ht="15" x14ac:dyDescent="0.3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s="5" customFormat="1" ht="15" x14ac:dyDescent="0.3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s="5" customFormat="1" ht="15" x14ac:dyDescent="0.3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s="5" customFormat="1" ht="15" x14ac:dyDescent="0.3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s="5" customFormat="1" ht="15" x14ac:dyDescent="0.3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s="5" customFormat="1" ht="15" x14ac:dyDescent="0.3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35">
      <c r="A107" s="4"/>
      <c r="B107" s="4"/>
      <c r="C107" s="4"/>
      <c r="D107" s="4"/>
      <c r="E107" s="4"/>
      <c r="F107" s="4"/>
      <c r="G107" s="4"/>
      <c r="H107" s="4"/>
      <c r="I107" s="4"/>
    </row>
  </sheetData>
  <mergeCells count="4">
    <mergeCell ref="A1:H1"/>
    <mergeCell ref="A10:I10"/>
    <mergeCell ref="A11:I11"/>
    <mergeCell ref="A12:I12"/>
  </mergeCells>
  <pageMargins left="0.19652777777777777" right="0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0"/>
  <sheetViews>
    <sheetView showGridLines="0" topLeftCell="A27" zoomScaleNormal="100" workbookViewId="0">
      <selection activeCell="D24" sqref="D24"/>
    </sheetView>
  </sheetViews>
  <sheetFormatPr defaultColWidth="9.1796875" defaultRowHeight="10" x14ac:dyDescent="0.2"/>
  <cols>
    <col min="1" max="1" width="14.26953125" style="18" customWidth="1"/>
    <col min="2" max="2" width="5.453125" style="17" customWidth="1"/>
    <col min="3" max="3" width="5.54296875" style="17" customWidth="1"/>
    <col min="4" max="4" width="5.81640625" style="17" customWidth="1"/>
    <col min="5" max="5" width="6.453125" style="17" customWidth="1"/>
    <col min="6" max="6" width="8" style="17" customWidth="1"/>
    <col min="7" max="7" width="6.1796875" style="17" customWidth="1"/>
    <col min="8" max="8" width="8" style="17" customWidth="1"/>
    <col min="9" max="10" width="6" style="17" customWidth="1"/>
    <col min="11" max="11" width="8.54296875" style="17" customWidth="1"/>
    <col min="12" max="40" width="5.1796875" style="17" customWidth="1"/>
    <col min="41" max="16384" width="9.1796875" style="17"/>
  </cols>
  <sheetData>
    <row r="2" spans="1:6" ht="27.75" customHeight="1" x14ac:dyDescent="0.35">
      <c r="A2" s="16" t="s">
        <v>18</v>
      </c>
      <c r="B2" s="16"/>
      <c r="C2" s="16"/>
      <c r="D2" s="16"/>
    </row>
    <row r="3" spans="1:6" ht="19.5" customHeight="1" x14ac:dyDescent="0.2"/>
    <row r="4" spans="1:6" ht="19.5" customHeight="1" x14ac:dyDescent="0.2">
      <c r="A4" s="19" t="s">
        <v>19</v>
      </c>
    </row>
    <row r="5" spans="1:6" ht="13.5" customHeight="1" x14ac:dyDescent="0.2">
      <c r="A5" s="20" t="s">
        <v>20</v>
      </c>
    </row>
    <row r="6" spans="1:6" ht="13.5" customHeight="1" x14ac:dyDescent="0.2">
      <c r="A6" s="20" t="s">
        <v>21</v>
      </c>
      <c r="B6" s="21" t="s">
        <v>22</v>
      </c>
    </row>
    <row r="7" spans="1:6" ht="13.5" customHeight="1" x14ac:dyDescent="0.2">
      <c r="A7" s="17"/>
      <c r="B7" s="21" t="s">
        <v>23</v>
      </c>
    </row>
    <row r="8" spans="1:6" ht="13.5" customHeight="1" x14ac:dyDescent="0.2">
      <c r="A8" s="20"/>
    </row>
    <row r="9" spans="1:6" ht="13.5" customHeight="1" x14ac:dyDescent="0.2">
      <c r="A9" s="20"/>
      <c r="F9" s="22"/>
    </row>
    <row r="10" spans="1:6" ht="13.5" customHeight="1" x14ac:dyDescent="0.2">
      <c r="A10" s="20"/>
      <c r="F10" s="23"/>
    </row>
    <row r="11" spans="1:6" ht="13.5" customHeight="1" x14ac:dyDescent="0.2">
      <c r="A11" s="20"/>
      <c r="F11" s="23"/>
    </row>
    <row r="12" spans="1:6" ht="13.5" customHeight="1" x14ac:dyDescent="0.2">
      <c r="A12" s="20"/>
      <c r="F12" s="23"/>
    </row>
    <row r="13" spans="1:6" ht="13.5" customHeight="1" x14ac:dyDescent="0.2">
      <c r="A13" s="20"/>
      <c r="F13" s="24"/>
    </row>
    <row r="14" spans="1:6" ht="13.5" customHeight="1" x14ac:dyDescent="0.2">
      <c r="A14" s="20"/>
      <c r="F14" s="23"/>
    </row>
    <row r="15" spans="1:6" ht="13.5" customHeight="1" x14ac:dyDescent="0.2">
      <c r="A15" s="20"/>
      <c r="F15" s="25"/>
    </row>
    <row r="16" spans="1:6" ht="13.5" customHeight="1" x14ac:dyDescent="0.2">
      <c r="A16" s="20"/>
      <c r="F16" s="23"/>
    </row>
    <row r="17" spans="1:30" ht="13.5" customHeight="1" x14ac:dyDescent="0.2">
      <c r="A17" s="20"/>
    </row>
    <row r="18" spans="1:30" ht="13.5" customHeight="1" x14ac:dyDescent="0.2">
      <c r="A18" s="20"/>
      <c r="F18" s="23"/>
    </row>
    <row r="19" spans="1:30" ht="23.25" customHeight="1" x14ac:dyDescent="0.2">
      <c r="A19" s="17"/>
      <c r="I19" s="18"/>
      <c r="K19" s="26"/>
      <c r="L19" s="27"/>
      <c r="M19" s="27"/>
      <c r="N19" s="27"/>
      <c r="O19" s="27"/>
      <c r="P19" s="27"/>
      <c r="Q19" s="27"/>
      <c r="R19" s="27"/>
      <c r="S19" s="28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30" s="34" customFormat="1" ht="15" customHeight="1" x14ac:dyDescent="0.25">
      <c r="A20" s="29" t="s">
        <v>24</v>
      </c>
      <c r="B20" s="30"/>
      <c r="C20" s="30"/>
      <c r="D20" s="30"/>
      <c r="E20" s="30"/>
      <c r="F20" s="31"/>
      <c r="G20" s="31"/>
      <c r="H20" s="31"/>
      <c r="I20" s="32" t="s">
        <v>25</v>
      </c>
      <c r="J20" s="32" t="s">
        <v>26</v>
      </c>
      <c r="K20" s="31"/>
      <c r="L20" s="26"/>
      <c r="M20" s="33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s="34" customFormat="1" ht="4.5" customHeight="1" x14ac:dyDescent="0.25">
      <c r="A21" s="35"/>
      <c r="B21" s="36"/>
      <c r="C21" s="36"/>
      <c r="D21" s="36"/>
      <c r="E21" s="36"/>
      <c r="F21" s="31"/>
      <c r="G21" s="31"/>
      <c r="H21" s="31"/>
      <c r="I21" s="32"/>
      <c r="J21" s="32"/>
      <c r="K21" s="31"/>
      <c r="L21" s="26"/>
      <c r="M21" s="33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ht="14.25" customHeight="1" x14ac:dyDescent="0.2">
      <c r="A22" s="37" t="s">
        <v>27</v>
      </c>
      <c r="B22" s="38" t="s">
        <v>28</v>
      </c>
      <c r="C22" s="39" t="s">
        <v>29</v>
      </c>
      <c r="D22" s="38" t="s">
        <v>30</v>
      </c>
      <c r="E22" s="40" t="s">
        <v>31</v>
      </c>
      <c r="F22" s="38" t="s">
        <v>32</v>
      </c>
      <c r="G22" s="38" t="s">
        <v>33</v>
      </c>
      <c r="H22" s="38" t="s">
        <v>34</v>
      </c>
      <c r="I22" s="41" t="s">
        <v>35</v>
      </c>
      <c r="J22" s="41" t="s">
        <v>35</v>
      </c>
      <c r="K22" s="42"/>
    </row>
    <row r="23" spans="1:30" ht="14.25" customHeight="1" x14ac:dyDescent="0.2">
      <c r="A23" s="37"/>
      <c r="B23" s="43" t="s">
        <v>36</v>
      </c>
      <c r="C23" s="44" t="s">
        <v>37</v>
      </c>
      <c r="D23" s="45" t="s">
        <v>38</v>
      </c>
      <c r="E23" s="45" t="s">
        <v>39</v>
      </c>
      <c r="F23" s="45" t="s">
        <v>40</v>
      </c>
      <c r="G23" s="45" t="s">
        <v>41</v>
      </c>
      <c r="H23" s="45" t="s">
        <v>42</v>
      </c>
      <c r="I23" s="46" t="s">
        <v>43</v>
      </c>
      <c r="J23" s="46" t="s">
        <v>43</v>
      </c>
      <c r="K23" s="47" t="s">
        <v>44</v>
      </c>
    </row>
    <row r="24" spans="1:30" ht="14.25" customHeight="1" x14ac:dyDescent="0.25">
      <c r="A24" s="37"/>
      <c r="B24" s="48" t="s">
        <v>45</v>
      </c>
      <c r="C24" s="49" t="s">
        <v>45</v>
      </c>
      <c r="D24" s="50" t="s">
        <v>45</v>
      </c>
      <c r="E24" s="50" t="s">
        <v>45</v>
      </c>
      <c r="F24" s="50" t="s">
        <v>46</v>
      </c>
      <c r="G24" s="50" t="s">
        <v>47</v>
      </c>
      <c r="H24" s="50" t="s">
        <v>48</v>
      </c>
      <c r="I24" s="51" t="s">
        <v>49</v>
      </c>
      <c r="J24" s="51" t="s">
        <v>49</v>
      </c>
      <c r="K24" s="52" t="s">
        <v>36</v>
      </c>
    </row>
    <row r="25" spans="1:30" ht="14.25" customHeight="1" x14ac:dyDescent="0.2">
      <c r="A25" s="53" t="s">
        <v>50</v>
      </c>
      <c r="B25" s="54" t="s">
        <v>51</v>
      </c>
      <c r="C25" s="55"/>
      <c r="D25" s="55"/>
      <c r="E25" s="55"/>
      <c r="F25" s="56"/>
      <c r="G25" s="56"/>
      <c r="H25" s="56"/>
      <c r="I25" s="57"/>
      <c r="J25" s="57"/>
      <c r="K25" s="58"/>
    </row>
    <row r="26" spans="1:30" ht="15.75" customHeight="1" x14ac:dyDescent="0.2">
      <c r="A26" s="59" t="s">
        <v>52</v>
      </c>
      <c r="B26" s="60">
        <v>600</v>
      </c>
      <c r="C26" s="61">
        <v>680</v>
      </c>
      <c r="D26" s="60">
        <v>80</v>
      </c>
      <c r="E26" s="60">
        <v>95</v>
      </c>
      <c r="F26" s="62">
        <v>1.9</v>
      </c>
      <c r="G26" s="62">
        <v>0.4</v>
      </c>
      <c r="H26" s="62">
        <v>0.61</v>
      </c>
      <c r="I26" s="63">
        <v>185</v>
      </c>
      <c r="J26" s="63">
        <v>145</v>
      </c>
      <c r="K26" s="64">
        <v>1.3315999999999999</v>
      </c>
    </row>
    <row r="27" spans="1:30" ht="15.75" customHeight="1" x14ac:dyDescent="0.2">
      <c r="A27" s="53" t="s">
        <v>53</v>
      </c>
      <c r="B27" s="55">
        <v>500</v>
      </c>
      <c r="C27" s="65">
        <v>578</v>
      </c>
      <c r="D27" s="55">
        <v>80</v>
      </c>
      <c r="E27" s="55">
        <v>95</v>
      </c>
      <c r="F27" s="66">
        <v>1.69</v>
      </c>
      <c r="G27" s="66">
        <v>0.35</v>
      </c>
      <c r="H27" s="66">
        <v>0.51</v>
      </c>
      <c r="I27" s="67">
        <v>163</v>
      </c>
      <c r="J27" s="67">
        <v>128</v>
      </c>
      <c r="K27" s="58">
        <v>1.3193999999999999</v>
      </c>
    </row>
    <row r="28" spans="1:30" ht="15.75" customHeight="1" x14ac:dyDescent="0.2">
      <c r="A28" s="68" t="s">
        <v>54</v>
      </c>
      <c r="B28" s="69">
        <v>350</v>
      </c>
      <c r="C28" s="70">
        <v>430</v>
      </c>
      <c r="D28" s="69">
        <v>80</v>
      </c>
      <c r="E28" s="69">
        <v>95</v>
      </c>
      <c r="F28" s="71">
        <v>1.2</v>
      </c>
      <c r="G28" s="71">
        <v>0.3</v>
      </c>
      <c r="H28" s="71">
        <v>0.4</v>
      </c>
      <c r="I28" s="72">
        <v>114</v>
      </c>
      <c r="J28" s="72">
        <v>90</v>
      </c>
      <c r="K28" s="73">
        <v>1.3083</v>
      </c>
    </row>
    <row r="29" spans="1:30" ht="15.75" customHeight="1" x14ac:dyDescent="0.2">
      <c r="A29" s="59" t="s">
        <v>55</v>
      </c>
      <c r="B29" s="60">
        <v>700</v>
      </c>
      <c r="C29" s="60">
        <v>779</v>
      </c>
      <c r="D29" s="60">
        <v>80</v>
      </c>
      <c r="E29" s="60">
        <v>80</v>
      </c>
      <c r="F29" s="74">
        <v>1.8</v>
      </c>
      <c r="G29" s="74">
        <v>0.45</v>
      </c>
      <c r="H29" s="74">
        <v>0.57999999999999996</v>
      </c>
      <c r="I29" s="75">
        <v>190</v>
      </c>
      <c r="J29" s="75">
        <v>149</v>
      </c>
      <c r="K29" s="64">
        <v>1.3212999999999999</v>
      </c>
    </row>
    <row r="30" spans="1:30" ht="15.75" customHeight="1" x14ac:dyDescent="0.2">
      <c r="A30" s="53" t="s">
        <v>56</v>
      </c>
      <c r="B30" s="55">
        <v>600</v>
      </c>
      <c r="C30" s="55">
        <v>679</v>
      </c>
      <c r="D30" s="55">
        <v>80</v>
      </c>
      <c r="E30" s="55">
        <v>80</v>
      </c>
      <c r="F30" s="56">
        <v>1.55</v>
      </c>
      <c r="G30" s="56">
        <v>0.38</v>
      </c>
      <c r="H30" s="56">
        <v>0.48</v>
      </c>
      <c r="I30" s="57">
        <v>168</v>
      </c>
      <c r="J30" s="57">
        <v>132</v>
      </c>
      <c r="K30" s="58">
        <v>1.3085</v>
      </c>
    </row>
    <row r="31" spans="1:30" ht="15.75" customHeight="1" x14ac:dyDescent="0.2">
      <c r="A31" s="53" t="s">
        <v>57</v>
      </c>
      <c r="B31" s="55">
        <v>500</v>
      </c>
      <c r="C31" s="55">
        <v>579</v>
      </c>
      <c r="D31" s="55">
        <v>80</v>
      </c>
      <c r="E31" s="55">
        <v>80</v>
      </c>
      <c r="F31" s="56">
        <v>1.25</v>
      </c>
      <c r="G31" s="56">
        <v>0.4</v>
      </c>
      <c r="H31" s="56">
        <v>0.44</v>
      </c>
      <c r="I31" s="57">
        <v>147</v>
      </c>
      <c r="J31" s="57">
        <v>116</v>
      </c>
      <c r="K31" s="58">
        <v>1.2994000000000001</v>
      </c>
    </row>
    <row r="32" spans="1:30" ht="15.75" customHeight="1" x14ac:dyDescent="0.2">
      <c r="A32" s="53" t="s">
        <v>58</v>
      </c>
      <c r="B32" s="55">
        <v>350</v>
      </c>
      <c r="C32" s="55">
        <v>429</v>
      </c>
      <c r="D32" s="55">
        <v>80</v>
      </c>
      <c r="E32" s="55">
        <v>80</v>
      </c>
      <c r="F32" s="56">
        <v>1.02</v>
      </c>
      <c r="G32" s="56">
        <v>0.28000000000000003</v>
      </c>
      <c r="H32" s="56">
        <v>0.35</v>
      </c>
      <c r="I32" s="57">
        <v>111</v>
      </c>
      <c r="J32" s="57">
        <v>87.6</v>
      </c>
      <c r="K32" s="58">
        <v>1.2903</v>
      </c>
    </row>
    <row r="33" spans="1:11" ht="15.75" customHeight="1" x14ac:dyDescent="0.2">
      <c r="A33" s="76" t="s">
        <v>59</v>
      </c>
      <c r="B33" s="77">
        <v>200</v>
      </c>
      <c r="C33" s="77">
        <v>297</v>
      </c>
      <c r="D33" s="77">
        <v>60</v>
      </c>
      <c r="E33" s="77">
        <v>160</v>
      </c>
      <c r="F33" s="78">
        <v>1.2</v>
      </c>
      <c r="G33" s="78">
        <v>0.48</v>
      </c>
      <c r="H33" s="78">
        <v>0.25</v>
      </c>
      <c r="I33" s="79">
        <v>90</v>
      </c>
      <c r="J33" s="79">
        <v>70</v>
      </c>
      <c r="K33" s="80">
        <v>1.2201</v>
      </c>
    </row>
    <row r="34" spans="1:11" ht="15.75" customHeight="1" x14ac:dyDescent="0.2">
      <c r="A34" s="53" t="s">
        <v>60</v>
      </c>
      <c r="B34" s="65">
        <v>2000</v>
      </c>
      <c r="C34" s="65">
        <v>2066</v>
      </c>
      <c r="D34" s="55">
        <v>80</v>
      </c>
      <c r="E34" s="55">
        <v>90</v>
      </c>
      <c r="F34" s="56">
        <v>3.8</v>
      </c>
      <c r="G34" s="56">
        <v>0.86</v>
      </c>
      <c r="H34" s="56"/>
      <c r="I34" s="57">
        <v>417</v>
      </c>
      <c r="J34" s="57">
        <v>324</v>
      </c>
      <c r="K34" s="58">
        <v>1.3905000000000001</v>
      </c>
    </row>
    <row r="35" spans="1:11" ht="15.75" customHeight="1" x14ac:dyDescent="0.2">
      <c r="A35" s="53" t="s">
        <v>61</v>
      </c>
      <c r="B35" s="65">
        <v>1800</v>
      </c>
      <c r="C35" s="65">
        <v>1866</v>
      </c>
      <c r="D35" s="55">
        <v>80</v>
      </c>
      <c r="E35" s="55">
        <v>90</v>
      </c>
      <c r="F35" s="56">
        <v>3.4</v>
      </c>
      <c r="G35" s="56">
        <v>0.78</v>
      </c>
      <c r="H35" s="56"/>
      <c r="I35" s="57">
        <v>384</v>
      </c>
      <c r="J35" s="57">
        <v>300</v>
      </c>
      <c r="K35" s="58">
        <v>1.357</v>
      </c>
    </row>
    <row r="36" spans="1:11" ht="15.75" customHeight="1" x14ac:dyDescent="0.2">
      <c r="A36" s="53" t="s">
        <v>62</v>
      </c>
      <c r="B36" s="65">
        <v>1600</v>
      </c>
      <c r="C36" s="65">
        <v>1666</v>
      </c>
      <c r="D36" s="55">
        <v>80</v>
      </c>
      <c r="E36" s="55">
        <v>90</v>
      </c>
      <c r="F36" s="56">
        <v>3</v>
      </c>
      <c r="G36" s="56">
        <v>0.7</v>
      </c>
      <c r="H36" s="56"/>
      <c r="I36" s="57">
        <v>354</v>
      </c>
      <c r="J36" s="57">
        <v>275</v>
      </c>
      <c r="K36" s="58">
        <v>1.3843000000000001</v>
      </c>
    </row>
    <row r="37" spans="1:11" ht="15.75" customHeight="1" x14ac:dyDescent="0.2">
      <c r="A37" s="53" t="s">
        <v>63</v>
      </c>
      <c r="B37" s="65">
        <v>1400</v>
      </c>
      <c r="C37" s="65">
        <v>1466</v>
      </c>
      <c r="D37" s="55">
        <v>80</v>
      </c>
      <c r="E37" s="55">
        <v>90</v>
      </c>
      <c r="F37" s="56">
        <v>2.8</v>
      </c>
      <c r="G37" s="56">
        <v>0.62</v>
      </c>
      <c r="H37" s="56"/>
      <c r="I37" s="57">
        <v>320</v>
      </c>
      <c r="J37" s="57">
        <v>250</v>
      </c>
      <c r="K37" s="58">
        <v>1.36</v>
      </c>
    </row>
    <row r="38" spans="1:11" ht="15.75" customHeight="1" x14ac:dyDescent="0.2">
      <c r="A38" s="53" t="s">
        <v>64</v>
      </c>
      <c r="B38" s="65">
        <v>1200</v>
      </c>
      <c r="C38" s="65">
        <v>1266</v>
      </c>
      <c r="D38" s="55">
        <v>80</v>
      </c>
      <c r="E38" s="55">
        <v>90</v>
      </c>
      <c r="F38" s="56">
        <v>2.6</v>
      </c>
      <c r="G38" s="56">
        <v>0.55000000000000004</v>
      </c>
      <c r="H38" s="56"/>
      <c r="I38" s="57">
        <v>286</v>
      </c>
      <c r="J38" s="57">
        <v>223</v>
      </c>
      <c r="K38" s="58">
        <v>1.361</v>
      </c>
    </row>
    <row r="39" spans="1:11" ht="15.75" customHeight="1" x14ac:dyDescent="0.2">
      <c r="A39" s="53" t="s">
        <v>65</v>
      </c>
      <c r="B39" s="65">
        <v>1000</v>
      </c>
      <c r="C39" s="65">
        <v>1066</v>
      </c>
      <c r="D39" s="55">
        <v>80</v>
      </c>
      <c r="E39" s="55">
        <v>90</v>
      </c>
      <c r="F39" s="56">
        <v>2.2000000000000002</v>
      </c>
      <c r="G39" s="56">
        <v>0.47</v>
      </c>
      <c r="H39" s="56"/>
      <c r="I39" s="57">
        <v>250</v>
      </c>
      <c r="J39" s="57">
        <v>195</v>
      </c>
      <c r="K39" s="58">
        <v>1.363</v>
      </c>
    </row>
    <row r="40" spans="1:11" ht="15.75" customHeight="1" x14ac:dyDescent="0.2">
      <c r="A40" s="53" t="s">
        <v>66</v>
      </c>
      <c r="B40" s="65">
        <v>900</v>
      </c>
      <c r="C40" s="65">
        <v>966</v>
      </c>
      <c r="D40" s="55">
        <v>80</v>
      </c>
      <c r="E40" s="55">
        <v>90</v>
      </c>
      <c r="F40" s="56">
        <v>1.96</v>
      </c>
      <c r="G40" s="56">
        <v>0.43</v>
      </c>
      <c r="H40" s="56"/>
      <c r="I40" s="57">
        <v>233</v>
      </c>
      <c r="J40" s="57">
        <v>182</v>
      </c>
      <c r="K40" s="58">
        <v>1.3605</v>
      </c>
    </row>
    <row r="41" spans="1:11" x14ac:dyDescent="0.2">
      <c r="A41" s="81"/>
      <c r="B41" s="82"/>
      <c r="C41" s="82"/>
      <c r="D41" s="82"/>
      <c r="E41" s="82"/>
      <c r="F41" s="83"/>
      <c r="G41" s="83"/>
      <c r="H41" s="83"/>
      <c r="I41" s="84"/>
      <c r="J41" s="85"/>
    </row>
    <row r="42" spans="1:11" ht="14.25" customHeight="1" x14ac:dyDescent="0.2">
      <c r="A42" s="86" t="s">
        <v>67</v>
      </c>
      <c r="B42" s="87" t="s">
        <v>68</v>
      </c>
      <c r="C42" s="82"/>
      <c r="E42" s="82"/>
      <c r="F42" s="83"/>
      <c r="G42" s="83"/>
      <c r="H42" s="83"/>
      <c r="I42" s="84"/>
      <c r="J42" s="85"/>
    </row>
    <row r="43" spans="1:11" ht="14.25" customHeight="1" x14ac:dyDescent="0.2">
      <c r="A43" s="86" t="s">
        <v>69</v>
      </c>
      <c r="B43" s="87" t="s">
        <v>70</v>
      </c>
      <c r="C43" s="82"/>
      <c r="E43" s="82"/>
      <c r="F43" s="83"/>
      <c r="G43" s="83"/>
      <c r="H43" s="83"/>
      <c r="I43" s="84"/>
      <c r="J43" s="85"/>
    </row>
    <row r="44" spans="1:11" ht="6.75" customHeight="1" x14ac:dyDescent="0.2">
      <c r="A44" s="81"/>
      <c r="B44" s="82"/>
      <c r="C44" s="82"/>
      <c r="D44" s="82"/>
      <c r="E44" s="82"/>
      <c r="F44" s="83"/>
      <c r="G44" s="83"/>
      <c r="H44" s="83"/>
      <c r="I44" s="84"/>
      <c r="J44" s="85"/>
    </row>
    <row r="45" spans="1:11" ht="13.5" customHeight="1" x14ac:dyDescent="0.2">
      <c r="A45" s="88" t="s">
        <v>71</v>
      </c>
      <c r="B45" s="89"/>
      <c r="C45" s="90"/>
      <c r="D45" s="90"/>
      <c r="E45" s="90"/>
      <c r="F45" s="91" t="s">
        <v>72</v>
      </c>
      <c r="G45" s="90"/>
      <c r="H45" s="90"/>
      <c r="I45" s="90"/>
      <c r="J45" s="92"/>
      <c r="K45" s="93"/>
    </row>
    <row r="46" spans="1:11" ht="13.5" customHeight="1" x14ac:dyDescent="0.2">
      <c r="A46" s="88" t="s">
        <v>73</v>
      </c>
      <c r="B46" s="89"/>
      <c r="C46" s="90"/>
      <c r="D46" s="90"/>
      <c r="E46" s="90"/>
      <c r="F46" s="91" t="s">
        <v>74</v>
      </c>
      <c r="G46" s="90"/>
      <c r="H46" s="90"/>
      <c r="I46" s="90"/>
      <c r="J46" s="92"/>
      <c r="K46" s="93"/>
    </row>
    <row r="47" spans="1:11" ht="13.5" customHeight="1" x14ac:dyDescent="0.2">
      <c r="A47" s="94" t="s">
        <v>75</v>
      </c>
      <c r="B47" s="91"/>
      <c r="C47" s="90"/>
      <c r="D47" s="90"/>
      <c r="E47" s="90"/>
      <c r="F47" s="95">
        <v>1.5</v>
      </c>
      <c r="G47" s="90"/>
      <c r="H47" s="90"/>
      <c r="I47" s="90"/>
      <c r="J47" s="96"/>
      <c r="K47" s="97"/>
    </row>
    <row r="48" spans="1:11" ht="13.5" customHeight="1" x14ac:dyDescent="0.2">
      <c r="A48" s="94" t="s">
        <v>76</v>
      </c>
      <c r="B48" s="91"/>
      <c r="C48" s="90"/>
      <c r="D48" s="90"/>
      <c r="E48" s="90"/>
      <c r="F48" s="91" t="s">
        <v>77</v>
      </c>
      <c r="G48" s="90"/>
      <c r="H48" s="90"/>
      <c r="I48" s="90"/>
      <c r="J48" s="92"/>
      <c r="K48" s="93"/>
    </row>
    <row r="49" spans="1:11" ht="13.5" customHeight="1" x14ac:dyDescent="0.2">
      <c r="A49" s="94" t="s">
        <v>78</v>
      </c>
      <c r="B49" s="89"/>
      <c r="C49" s="90"/>
      <c r="D49" s="90"/>
      <c r="E49" s="90"/>
      <c r="F49" s="91" t="s">
        <v>79</v>
      </c>
      <c r="G49" s="90"/>
      <c r="H49" s="90"/>
      <c r="I49" s="90"/>
      <c r="J49" s="92"/>
      <c r="K49" s="93"/>
    </row>
    <row r="50" spans="1:11" ht="9.75" customHeight="1" x14ac:dyDescent="0.2">
      <c r="A50" s="98"/>
      <c r="B50" s="98"/>
      <c r="C50" s="99"/>
      <c r="D50" s="99"/>
      <c r="E50" s="99"/>
      <c r="F50" s="99"/>
      <c r="G50" s="99"/>
      <c r="H50" s="99"/>
      <c r="I50" s="99"/>
      <c r="J50" s="100"/>
      <c r="K50" s="18"/>
    </row>
  </sheetData>
  <mergeCells count="3">
    <mergeCell ref="A2:D2"/>
    <mergeCell ref="A20:E20"/>
    <mergeCell ref="A22:A24"/>
  </mergeCells>
  <printOptions horizontalCentered="1"/>
  <pageMargins left="0.98425196850393704" right="0.78740157480314965" top="0.78740157480314965" bottom="0.5905511811023622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6"/>
  <sheetViews>
    <sheetView showGridLines="0" workbookViewId="0">
      <selection activeCell="D24" sqref="D24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54296875" style="102" customWidth="1"/>
    <col min="11" max="11" width="3.453125" style="102" customWidth="1"/>
    <col min="12" max="12" width="1.1796875" style="102" customWidth="1"/>
    <col min="13" max="30" width="1" style="102" customWidth="1"/>
    <col min="31" max="36" width="1.26953125" style="102" customWidth="1"/>
    <col min="37" max="38" width="1" style="102" customWidth="1"/>
    <col min="39" max="59" width="1.26953125" style="102" customWidth="1"/>
    <col min="60" max="16384" width="9.1796875" style="102"/>
  </cols>
  <sheetData>
    <row r="1" spans="2:30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1.2815220563377203</v>
      </c>
      <c r="I2" s="102">
        <f>SERIESSUM((I19/50),$J$11,0,1)</f>
        <v>1</v>
      </c>
      <c r="J2" s="102">
        <f>SERIESSUM((J19/50),$J$11,0,1)</f>
        <v>0.49908529741579594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14.25" customHeight="1" x14ac:dyDescent="0.25">
      <c r="C5" s="107"/>
      <c r="E5" s="110"/>
      <c r="I5" s="111">
        <v>145</v>
      </c>
    </row>
    <row r="6" spans="2:30" s="106" customFormat="1" ht="22.5" customHeight="1" x14ac:dyDescent="0.45">
      <c r="B6" s="112" t="s">
        <v>84</v>
      </c>
      <c r="C6" s="107"/>
      <c r="E6" s="110"/>
      <c r="G6" s="113"/>
    </row>
    <row r="7" spans="2:30" s="106" customFormat="1" ht="15.75" customHeight="1" x14ac:dyDescent="0.25">
      <c r="B7" s="114"/>
      <c r="C7" s="107"/>
      <c r="E7" s="110"/>
    </row>
    <row r="8" spans="2:30" s="106" customFormat="1" ht="12.75" customHeight="1" x14ac:dyDescent="0.25">
      <c r="B8" s="115" t="s">
        <v>85</v>
      </c>
      <c r="C8" s="107"/>
      <c r="E8" s="110"/>
      <c r="F8" s="31"/>
      <c r="G8" s="31"/>
      <c r="H8" s="31"/>
      <c r="I8" s="86" t="s">
        <v>86</v>
      </c>
      <c r="J8" s="31"/>
    </row>
    <row r="9" spans="2:30" ht="15" customHeight="1" x14ac:dyDescent="0.2">
      <c r="B9" s="116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21" customFormat="1" ht="15" customHeight="1" x14ac:dyDescent="0.25">
      <c r="B10" s="117" t="s">
        <v>36</v>
      </c>
      <c r="C10" s="118" t="s">
        <v>37</v>
      </c>
      <c r="D10" s="119" t="s">
        <v>38</v>
      </c>
      <c r="E10" s="119" t="s">
        <v>39</v>
      </c>
      <c r="F10" s="119" t="s">
        <v>40</v>
      </c>
      <c r="G10" s="119" t="s">
        <v>41</v>
      </c>
      <c r="H10" s="119" t="s">
        <v>42</v>
      </c>
      <c r="I10" s="119" t="s">
        <v>43</v>
      </c>
      <c r="J10" s="120" t="s">
        <v>44</v>
      </c>
    </row>
    <row r="11" spans="2:30" s="106" customFormat="1" ht="15" customHeight="1" x14ac:dyDescent="0.25">
      <c r="B11" s="122">
        <v>900</v>
      </c>
      <c r="C11" s="123">
        <v>966</v>
      </c>
      <c r="D11" s="124">
        <v>80</v>
      </c>
      <c r="E11" s="124">
        <v>90</v>
      </c>
      <c r="F11" s="125">
        <v>1.96</v>
      </c>
      <c r="G11" s="125">
        <v>0.43</v>
      </c>
      <c r="H11" s="125"/>
      <c r="I11" s="123">
        <v>182</v>
      </c>
      <c r="J11" s="126">
        <v>1.3605</v>
      </c>
    </row>
    <row r="12" spans="2:30" ht="15" customHeight="1" x14ac:dyDescent="0.25">
      <c r="B12" s="127" t="s">
        <v>45</v>
      </c>
      <c r="C12" s="128" t="s">
        <v>45</v>
      </c>
      <c r="D12" s="129" t="s">
        <v>45</v>
      </c>
      <c r="E12" s="129" t="s">
        <v>45</v>
      </c>
      <c r="F12" s="129" t="s">
        <v>46</v>
      </c>
      <c r="G12" s="129" t="s">
        <v>47</v>
      </c>
      <c r="H12" s="129" t="s">
        <v>87</v>
      </c>
      <c r="I12" s="129" t="s">
        <v>49</v>
      </c>
      <c r="J12" s="130" t="s">
        <v>36</v>
      </c>
      <c r="K12" s="106"/>
    </row>
    <row r="13" spans="2:30" s="106" customFormat="1" ht="15" customHeight="1" x14ac:dyDescent="0.25">
      <c r="B13" s="131">
        <f>E11*C11*D11/1000000000</f>
        <v>6.9551999999999999E-3</v>
      </c>
      <c r="C13" s="132" t="s">
        <v>88</v>
      </c>
      <c r="D13" s="133"/>
      <c r="E13" s="133"/>
      <c r="F13" s="133"/>
      <c r="G13" s="133"/>
      <c r="H13" s="133"/>
      <c r="J13" s="134"/>
      <c r="L13" s="121"/>
      <c r="M13" s="121"/>
      <c r="N13" s="121"/>
      <c r="O13" s="121"/>
      <c r="P13" s="121"/>
      <c r="Q13" s="121"/>
      <c r="R13" s="121"/>
      <c r="S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</row>
    <row r="14" spans="2:30" ht="15" customHeight="1" x14ac:dyDescent="0.2">
      <c r="B14" s="114"/>
      <c r="C14" s="135"/>
      <c r="D14" s="103"/>
      <c r="E14" s="103"/>
      <c r="F14" s="103"/>
      <c r="I14" s="136" t="s">
        <v>89</v>
      </c>
      <c r="J14" s="137" t="s">
        <v>90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8" t="s">
        <v>91</v>
      </c>
      <c r="C15" s="139"/>
      <c r="D15" s="139"/>
      <c r="E15" s="139"/>
      <c r="F15" s="139"/>
      <c r="G15" s="106"/>
      <c r="H15" s="106" t="s">
        <v>92</v>
      </c>
      <c r="I15" s="113" t="s">
        <v>93</v>
      </c>
      <c r="J15" s="140" t="s">
        <v>94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95</v>
      </c>
      <c r="G16" s="145" t="s">
        <v>96</v>
      </c>
      <c r="H16" s="146">
        <v>90</v>
      </c>
      <c r="I16" s="147">
        <v>75</v>
      </c>
      <c r="J16" s="148">
        <v>55</v>
      </c>
    </row>
    <row r="17" spans="2:71" s="106" customFormat="1" ht="15" customHeight="1" x14ac:dyDescent="0.2">
      <c r="B17" s="149"/>
      <c r="C17" s="150"/>
      <c r="D17" s="133"/>
      <c r="E17" s="133"/>
      <c r="F17" s="151" t="s">
        <v>97</v>
      </c>
      <c r="G17" s="152" t="s">
        <v>98</v>
      </c>
      <c r="H17" s="124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71" s="106" customFormat="1" ht="15" customHeight="1" x14ac:dyDescent="0.2">
      <c r="B18" s="155"/>
      <c r="C18" s="133"/>
      <c r="D18" s="133"/>
      <c r="E18" s="133"/>
      <c r="F18" s="151" t="s">
        <v>99</v>
      </c>
      <c r="G18" s="152" t="s">
        <v>100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71" s="106" customFormat="1" ht="15" customHeight="1" x14ac:dyDescent="0.25">
      <c r="B19" s="158"/>
      <c r="C19" s="159"/>
      <c r="D19" s="160"/>
      <c r="E19" s="161"/>
      <c r="F19" s="162" t="s">
        <v>101</v>
      </c>
      <c r="G19" s="163" t="s">
        <v>102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71" s="106" customFormat="1" ht="15" customHeight="1" x14ac:dyDescent="0.2">
      <c r="B20" s="167" t="s">
        <v>103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/>
      <c r="M20" s="174"/>
      <c r="N20" s="174"/>
      <c r="O20" s="174"/>
      <c r="P20" s="174"/>
      <c r="Q20" s="174"/>
      <c r="R20" s="174"/>
      <c r="S20" s="174"/>
      <c r="T20" s="27"/>
      <c r="U20" s="27"/>
      <c r="V20" s="174"/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71" s="121" customFormat="1" ht="15" customHeight="1" thickBot="1" x14ac:dyDescent="0.25">
      <c r="B21" s="175" t="s">
        <v>104</v>
      </c>
      <c r="C21" s="176" t="s">
        <v>105</v>
      </c>
      <c r="D21" s="176"/>
      <c r="E21" s="177" t="s">
        <v>46</v>
      </c>
      <c r="F21" s="177" t="s">
        <v>47</v>
      </c>
      <c r="G21" s="178" t="s">
        <v>87</v>
      </c>
      <c r="H21" s="179" t="s">
        <v>106</v>
      </c>
      <c r="I21" s="180" t="s">
        <v>106</v>
      </c>
      <c r="J21" s="181" t="s">
        <v>106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71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1.96</v>
      </c>
      <c r="F22" s="187">
        <f t="shared" ref="F22:F37" si="2">$G$11*B22</f>
        <v>0.43</v>
      </c>
      <c r="G22" s="186">
        <f t="shared" ref="G22:G37" si="3">$H$11*B22</f>
        <v>0</v>
      </c>
      <c r="H22" s="188">
        <f t="shared" ref="H22:J37" si="4">$I$11*H$2*H$3*$B22</f>
        <v>233.23701425346511</v>
      </c>
      <c r="I22" s="189">
        <f t="shared" si="4"/>
        <v>182</v>
      </c>
      <c r="J22" s="190">
        <f t="shared" si="4"/>
        <v>90.833524129674856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71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3.92</v>
      </c>
      <c r="F23" s="187">
        <f t="shared" si="2"/>
        <v>0.86</v>
      </c>
      <c r="G23" s="186">
        <f t="shared" si="3"/>
        <v>0</v>
      </c>
      <c r="H23" s="188">
        <f t="shared" si="4"/>
        <v>466.47402850693021</v>
      </c>
      <c r="I23" s="189">
        <f t="shared" si="4"/>
        <v>364</v>
      </c>
      <c r="J23" s="190">
        <f t="shared" si="4"/>
        <v>181.66704825934971</v>
      </c>
      <c r="K23" s="27"/>
      <c r="L23" s="27"/>
      <c r="M23" s="27"/>
    </row>
    <row r="24" spans="2:71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7.84</v>
      </c>
      <c r="F24" s="187">
        <f t="shared" si="2"/>
        <v>1.72</v>
      </c>
      <c r="G24" s="186">
        <f t="shared" si="3"/>
        <v>0</v>
      </c>
      <c r="H24" s="188">
        <f t="shared" si="4"/>
        <v>932.94805701386042</v>
      </c>
      <c r="I24" s="189">
        <f t="shared" si="4"/>
        <v>728</v>
      </c>
      <c r="J24" s="190">
        <f t="shared" si="4"/>
        <v>363.33409651869943</v>
      </c>
      <c r="K24" s="27"/>
      <c r="L24" s="27"/>
      <c r="M24" s="27"/>
    </row>
    <row r="25" spans="2:71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11.76</v>
      </c>
      <c r="F25" s="187">
        <f t="shared" si="2"/>
        <v>2.58</v>
      </c>
      <c r="G25" s="186">
        <f t="shared" si="3"/>
        <v>0</v>
      </c>
      <c r="H25" s="188">
        <f t="shared" si="4"/>
        <v>1399.4220855207907</v>
      </c>
      <c r="I25" s="189">
        <f t="shared" si="4"/>
        <v>1092</v>
      </c>
      <c r="J25" s="190">
        <f t="shared" si="4"/>
        <v>545.00114477804914</v>
      </c>
      <c r="K25" s="27"/>
      <c r="L25" s="27"/>
      <c r="M25" s="27"/>
    </row>
    <row r="26" spans="2:71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15.68</v>
      </c>
      <c r="F26" s="187">
        <f t="shared" si="2"/>
        <v>3.44</v>
      </c>
      <c r="G26" s="186">
        <f t="shared" si="3"/>
        <v>0</v>
      </c>
      <c r="H26" s="188">
        <f t="shared" si="4"/>
        <v>1865.8961140277208</v>
      </c>
      <c r="I26" s="189">
        <f t="shared" si="4"/>
        <v>1456</v>
      </c>
      <c r="J26" s="190">
        <f t="shared" si="4"/>
        <v>726.66819303739885</v>
      </c>
      <c r="K26" s="27"/>
      <c r="L26" s="27"/>
      <c r="M26" s="27"/>
    </row>
    <row r="27" spans="2:71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19.600000000000001</v>
      </c>
      <c r="F27" s="187">
        <f t="shared" si="2"/>
        <v>4.3</v>
      </c>
      <c r="G27" s="186">
        <f t="shared" si="3"/>
        <v>0</v>
      </c>
      <c r="H27" s="188">
        <f t="shared" si="4"/>
        <v>2332.3701425346512</v>
      </c>
      <c r="I27" s="189">
        <f t="shared" si="4"/>
        <v>1820</v>
      </c>
      <c r="J27" s="190">
        <f t="shared" si="4"/>
        <v>908.33524129674856</v>
      </c>
      <c r="K27" s="27"/>
      <c r="L27" s="27"/>
      <c r="M27" s="27"/>
      <c r="N27" s="28"/>
    </row>
    <row r="28" spans="2:71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23.52</v>
      </c>
      <c r="F28" s="187">
        <f t="shared" si="2"/>
        <v>5.16</v>
      </c>
      <c r="G28" s="186">
        <f t="shared" si="3"/>
        <v>0</v>
      </c>
      <c r="H28" s="188">
        <f t="shared" si="4"/>
        <v>2798.8441710415814</v>
      </c>
      <c r="I28" s="189">
        <f t="shared" si="4"/>
        <v>2184</v>
      </c>
      <c r="J28" s="190">
        <f t="shared" si="4"/>
        <v>1090.0022895560983</v>
      </c>
      <c r="K28" s="27"/>
      <c r="L28" s="27"/>
      <c r="M28" s="27"/>
      <c r="N28" s="28"/>
    </row>
    <row r="29" spans="2:71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27.439999999999998</v>
      </c>
      <c r="F29" s="187">
        <f t="shared" si="2"/>
        <v>6.02</v>
      </c>
      <c r="G29" s="186">
        <f t="shared" si="3"/>
        <v>0</v>
      </c>
      <c r="H29" s="188">
        <f t="shared" si="4"/>
        <v>3265.3181995485115</v>
      </c>
      <c r="I29" s="189">
        <f t="shared" si="4"/>
        <v>2548</v>
      </c>
      <c r="J29" s="190">
        <f t="shared" si="4"/>
        <v>1271.669337815448</v>
      </c>
      <c r="K29" s="27"/>
      <c r="L29" s="27"/>
      <c r="M29" s="27"/>
      <c r="N29" s="28"/>
      <c r="BI29" s="81"/>
      <c r="BJ29" s="82"/>
      <c r="BK29" s="82"/>
      <c r="BL29" s="82"/>
      <c r="BM29" s="82"/>
      <c r="BN29" s="83"/>
      <c r="BO29" s="83"/>
      <c r="BP29" s="83"/>
      <c r="BQ29" s="84"/>
      <c r="BR29" s="85"/>
      <c r="BS29" s="17"/>
    </row>
    <row r="30" spans="2:71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31.36</v>
      </c>
      <c r="F30" s="187">
        <f t="shared" si="2"/>
        <v>6.88</v>
      </c>
      <c r="G30" s="186">
        <f t="shared" si="3"/>
        <v>0</v>
      </c>
      <c r="H30" s="188">
        <f t="shared" si="4"/>
        <v>3731.7922280554417</v>
      </c>
      <c r="I30" s="189">
        <f t="shared" si="4"/>
        <v>2912</v>
      </c>
      <c r="J30" s="190">
        <f t="shared" si="4"/>
        <v>1453.3363860747977</v>
      </c>
      <c r="K30" s="27"/>
      <c r="L30" s="27"/>
      <c r="M30" s="27"/>
      <c r="N30" s="28"/>
    </row>
    <row r="31" spans="2:71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35.28</v>
      </c>
      <c r="F31" s="187">
        <f t="shared" si="2"/>
        <v>7.74</v>
      </c>
      <c r="G31" s="186">
        <f t="shared" si="3"/>
        <v>0</v>
      </c>
      <c r="H31" s="188">
        <f t="shared" si="4"/>
        <v>4198.2662565623723</v>
      </c>
      <c r="I31" s="189">
        <f t="shared" si="4"/>
        <v>3276</v>
      </c>
      <c r="J31" s="190">
        <f t="shared" si="4"/>
        <v>1635.0034343341474</v>
      </c>
      <c r="K31" s="27"/>
      <c r="L31" s="27"/>
      <c r="M31" s="27"/>
      <c r="N31" s="28"/>
    </row>
    <row r="32" spans="2:71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39.200000000000003</v>
      </c>
      <c r="F32" s="187">
        <f t="shared" si="2"/>
        <v>8.6</v>
      </c>
      <c r="G32" s="186">
        <f t="shared" si="3"/>
        <v>0</v>
      </c>
      <c r="H32" s="188">
        <f t="shared" si="4"/>
        <v>4664.7402850693024</v>
      </c>
      <c r="I32" s="189">
        <f t="shared" si="4"/>
        <v>3640</v>
      </c>
      <c r="J32" s="190">
        <f t="shared" si="4"/>
        <v>1816.6704825934971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43.12</v>
      </c>
      <c r="F33" s="187">
        <f t="shared" si="2"/>
        <v>9.4599999999999991</v>
      </c>
      <c r="G33" s="186">
        <f t="shared" si="3"/>
        <v>0</v>
      </c>
      <c r="H33" s="188">
        <f t="shared" si="4"/>
        <v>5131.2143135762326</v>
      </c>
      <c r="I33" s="189">
        <f t="shared" si="4"/>
        <v>4004</v>
      </c>
      <c r="J33" s="190">
        <f t="shared" si="4"/>
        <v>1998.3375308528468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47.04</v>
      </c>
      <c r="F34" s="187">
        <f t="shared" si="2"/>
        <v>10.32</v>
      </c>
      <c r="G34" s="186">
        <f t="shared" si="3"/>
        <v>0</v>
      </c>
      <c r="H34" s="188">
        <f t="shared" si="4"/>
        <v>5597.6883420831628</v>
      </c>
      <c r="I34" s="189">
        <f t="shared" si="4"/>
        <v>4368</v>
      </c>
      <c r="J34" s="190">
        <f t="shared" si="4"/>
        <v>2180.0045791121966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50.96</v>
      </c>
      <c r="F35" s="187">
        <f t="shared" si="2"/>
        <v>11.18</v>
      </c>
      <c r="G35" s="186">
        <f t="shared" si="3"/>
        <v>0</v>
      </c>
      <c r="H35" s="188">
        <f t="shared" si="4"/>
        <v>6064.1623705900929</v>
      </c>
      <c r="I35" s="189">
        <f t="shared" si="4"/>
        <v>4732</v>
      </c>
      <c r="J35" s="190">
        <f t="shared" si="4"/>
        <v>2361.6716273715465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54.879999999999995</v>
      </c>
      <c r="F36" s="187">
        <f t="shared" si="2"/>
        <v>12.04</v>
      </c>
      <c r="G36" s="186">
        <f t="shared" si="3"/>
        <v>0</v>
      </c>
      <c r="H36" s="188">
        <f t="shared" si="4"/>
        <v>6530.6363990970231</v>
      </c>
      <c r="I36" s="189">
        <f t="shared" si="4"/>
        <v>5096</v>
      </c>
      <c r="J36" s="190">
        <f t="shared" si="4"/>
        <v>2543.338675630896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58.8</v>
      </c>
      <c r="F37" s="196">
        <f t="shared" si="2"/>
        <v>12.9</v>
      </c>
      <c r="G37" s="195">
        <f t="shared" si="3"/>
        <v>0</v>
      </c>
      <c r="H37" s="197">
        <f t="shared" si="4"/>
        <v>6997.1104276039532</v>
      </c>
      <c r="I37" s="198">
        <f t="shared" si="4"/>
        <v>5460</v>
      </c>
      <c r="J37" s="199">
        <f t="shared" si="4"/>
        <v>2725.0057238902455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107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108</v>
      </c>
      <c r="C40" s="206"/>
      <c r="D40" s="206"/>
      <c r="E40" s="206"/>
      <c r="F40" s="207">
        <v>0.87</v>
      </c>
      <c r="G40" s="196">
        <v>0.75</v>
      </c>
      <c r="H40" s="196">
        <v>0.63</v>
      </c>
      <c r="I40" s="196">
        <v>0.51</v>
      </c>
      <c r="J40" s="208">
        <v>0.41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109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110</v>
      </c>
      <c r="C44" s="212"/>
      <c r="D44" s="213"/>
      <c r="E44" s="213"/>
      <c r="F44" s="213"/>
      <c r="G44" s="213"/>
      <c r="H44" s="213"/>
      <c r="I44" s="213"/>
      <c r="J44" s="214" t="s">
        <v>111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112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 t="str">
        <f>$B$6</f>
        <v>GARDA 900</v>
      </c>
      <c r="AG47" s="219"/>
      <c r="AH47" s="219"/>
      <c r="AI47" s="219"/>
      <c r="AJ47" s="217"/>
      <c r="AK47" s="217"/>
    </row>
    <row r="48" spans="1:37" ht="15" customHeight="1" x14ac:dyDescent="0.2">
      <c r="A48" s="218"/>
      <c r="B48" s="138" t="s">
        <v>113</v>
      </c>
      <c r="C48" s="135"/>
      <c r="J48" s="105"/>
      <c r="AF48" s="219"/>
      <c r="AG48" s="219"/>
      <c r="AH48" s="219"/>
      <c r="AI48" s="219"/>
      <c r="AJ48" s="217"/>
      <c r="AK48" s="217"/>
    </row>
    <row r="49" spans="1:37" ht="107.25" customHeight="1" x14ac:dyDescent="0.2">
      <c r="A49" s="220"/>
      <c r="B49" s="221" t="str">
        <f>B6&amp;" je vysoký radiátor s čistou, rovnou čelní plochou; vhodný do větších prostor, které potřebují vysoký výkon."</f>
        <v>GARDA 900 je vysoký radiátor s čistou, rovnou čelní plochou; vhodný do větších prostor, které potřebují vysoký výkon.</v>
      </c>
      <c r="C49" s="221"/>
      <c r="D49" s="221"/>
      <c r="E49" s="221"/>
      <c r="F49" s="221"/>
      <c r="G49" s="221"/>
      <c r="H49" s="221"/>
      <c r="I49" s="221"/>
      <c r="J49" s="221"/>
      <c r="AF49" s="219"/>
      <c r="AG49" s="219"/>
      <c r="AH49" s="219"/>
      <c r="AI49" s="219"/>
      <c r="AJ49" s="217"/>
      <c r="AK49" s="217"/>
    </row>
    <row r="50" spans="1:37" x14ac:dyDescent="0.2">
      <c r="A50" s="222" t="s">
        <v>114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ageMargins left="0.39374999999999999" right="0.19652777777777777" top="0.39374999999999999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6"/>
  <sheetViews>
    <sheetView showGridLines="0" workbookViewId="0">
      <selection activeCell="D24" sqref="D24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54296875" style="102" customWidth="1"/>
    <col min="11" max="11" width="3.453125" style="102" customWidth="1"/>
    <col min="12" max="12" width="1.1796875" style="102" customWidth="1"/>
    <col min="13" max="30" width="1" style="102" customWidth="1"/>
    <col min="31" max="36" width="1.26953125" style="102" customWidth="1"/>
    <col min="37" max="38" width="1" style="102" customWidth="1"/>
    <col min="39" max="59" width="1.26953125" style="102" customWidth="1"/>
    <col min="60" max="16384" width="9.1796875" style="102"/>
  </cols>
  <sheetData>
    <row r="1" spans="2:30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1.2821063122216012</v>
      </c>
      <c r="I2" s="102">
        <f>SERIESSUM((I19/50),$J$11,0,1)</f>
        <v>1</v>
      </c>
      <c r="J2" s="102">
        <f>SERIESSUM((J19/50),$J$11,0,1)</f>
        <v>0.49844834032395585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14.25" customHeight="1" x14ac:dyDescent="0.25">
      <c r="C5" s="107"/>
      <c r="E5" s="110"/>
      <c r="I5" s="111">
        <v>145</v>
      </c>
    </row>
    <row r="6" spans="2:30" s="106" customFormat="1" ht="22.5" customHeight="1" x14ac:dyDescent="0.45">
      <c r="B6" s="112" t="s">
        <v>65</v>
      </c>
      <c r="C6" s="107"/>
      <c r="E6" s="110"/>
      <c r="G6" s="113"/>
    </row>
    <row r="7" spans="2:30" s="106" customFormat="1" ht="15.75" customHeight="1" x14ac:dyDescent="0.25">
      <c r="B7" s="114"/>
      <c r="C7" s="107"/>
      <c r="E7" s="110"/>
    </row>
    <row r="8" spans="2:30" s="106" customFormat="1" ht="12.75" customHeight="1" x14ac:dyDescent="0.25">
      <c r="B8" s="115" t="s">
        <v>85</v>
      </c>
      <c r="C8" s="107"/>
      <c r="E8" s="110"/>
      <c r="F8" s="31"/>
      <c r="G8" s="31"/>
      <c r="H8" s="31"/>
      <c r="I8" s="86" t="s">
        <v>86</v>
      </c>
      <c r="J8" s="31"/>
    </row>
    <row r="9" spans="2:30" ht="15" customHeight="1" x14ac:dyDescent="0.2">
      <c r="B9" s="116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21" customFormat="1" ht="15" customHeight="1" x14ac:dyDescent="0.25">
      <c r="B10" s="117" t="s">
        <v>36</v>
      </c>
      <c r="C10" s="118" t="s">
        <v>37</v>
      </c>
      <c r="D10" s="119" t="s">
        <v>38</v>
      </c>
      <c r="E10" s="119" t="s">
        <v>39</v>
      </c>
      <c r="F10" s="119" t="s">
        <v>40</v>
      </c>
      <c r="G10" s="119" t="s">
        <v>41</v>
      </c>
      <c r="H10" s="119" t="s">
        <v>42</v>
      </c>
      <c r="I10" s="119" t="s">
        <v>43</v>
      </c>
      <c r="J10" s="120" t="s">
        <v>44</v>
      </c>
    </row>
    <row r="11" spans="2:30" s="106" customFormat="1" ht="15" customHeight="1" x14ac:dyDescent="0.25">
      <c r="B11" s="122">
        <v>1000</v>
      </c>
      <c r="C11" s="123">
        <v>1066</v>
      </c>
      <c r="D11" s="124">
        <v>80</v>
      </c>
      <c r="E11" s="124">
        <v>90</v>
      </c>
      <c r="F11" s="125">
        <v>2.2000000000000002</v>
      </c>
      <c r="G11" s="125">
        <v>0.47</v>
      </c>
      <c r="H11" s="125"/>
      <c r="I11" s="123">
        <v>195</v>
      </c>
      <c r="J11" s="126">
        <v>1.363</v>
      </c>
    </row>
    <row r="12" spans="2:30" ht="15" customHeight="1" x14ac:dyDescent="0.25">
      <c r="B12" s="127" t="s">
        <v>45</v>
      </c>
      <c r="C12" s="128" t="s">
        <v>45</v>
      </c>
      <c r="D12" s="129" t="s">
        <v>45</v>
      </c>
      <c r="E12" s="129" t="s">
        <v>45</v>
      </c>
      <c r="F12" s="129" t="s">
        <v>46</v>
      </c>
      <c r="G12" s="129" t="s">
        <v>47</v>
      </c>
      <c r="H12" s="129" t="s">
        <v>87</v>
      </c>
      <c r="I12" s="129" t="s">
        <v>49</v>
      </c>
      <c r="J12" s="130" t="s">
        <v>36</v>
      </c>
      <c r="K12" s="106"/>
    </row>
    <row r="13" spans="2:30" s="106" customFormat="1" ht="15" customHeight="1" x14ac:dyDescent="0.25">
      <c r="B13" s="131">
        <f>E11*C11*D11/1000000000</f>
        <v>7.6752000000000001E-3</v>
      </c>
      <c r="C13" s="132" t="s">
        <v>88</v>
      </c>
      <c r="D13" s="133"/>
      <c r="E13" s="133"/>
      <c r="F13" s="133"/>
      <c r="G13" s="133"/>
      <c r="H13" s="133"/>
      <c r="J13" s="134"/>
      <c r="L13" s="121"/>
      <c r="M13" s="121"/>
      <c r="N13" s="121"/>
      <c r="O13" s="121"/>
      <c r="P13" s="121"/>
      <c r="Q13" s="121"/>
      <c r="R13" s="121"/>
      <c r="S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</row>
    <row r="14" spans="2:30" ht="15" customHeight="1" x14ac:dyDescent="0.2">
      <c r="B14" s="114"/>
      <c r="C14" s="135"/>
      <c r="D14" s="103"/>
      <c r="E14" s="103"/>
      <c r="F14" s="103"/>
      <c r="I14" s="136" t="s">
        <v>89</v>
      </c>
      <c r="J14" s="137" t="s">
        <v>90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8" t="s">
        <v>91</v>
      </c>
      <c r="C15" s="139"/>
      <c r="D15" s="139"/>
      <c r="E15" s="139"/>
      <c r="F15" s="139"/>
      <c r="G15" s="106"/>
      <c r="H15" s="106" t="s">
        <v>92</v>
      </c>
      <c r="I15" s="113" t="s">
        <v>93</v>
      </c>
      <c r="J15" s="140" t="s">
        <v>94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95</v>
      </c>
      <c r="G16" s="145" t="s">
        <v>96</v>
      </c>
      <c r="H16" s="146">
        <v>90</v>
      </c>
      <c r="I16" s="147">
        <v>75</v>
      </c>
      <c r="J16" s="148">
        <v>55</v>
      </c>
    </row>
    <row r="17" spans="2:71" s="106" customFormat="1" ht="15" customHeight="1" x14ac:dyDescent="0.2">
      <c r="B17" s="149"/>
      <c r="C17" s="150"/>
      <c r="D17" s="133"/>
      <c r="E17" s="133"/>
      <c r="F17" s="151" t="s">
        <v>97</v>
      </c>
      <c r="G17" s="152" t="s">
        <v>98</v>
      </c>
      <c r="H17" s="124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71" s="106" customFormat="1" ht="15" customHeight="1" x14ac:dyDescent="0.2">
      <c r="B18" s="155"/>
      <c r="C18" s="133"/>
      <c r="D18" s="133"/>
      <c r="E18" s="133"/>
      <c r="F18" s="151" t="s">
        <v>99</v>
      </c>
      <c r="G18" s="152" t="s">
        <v>100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71" s="106" customFormat="1" ht="15" customHeight="1" x14ac:dyDescent="0.25">
      <c r="B19" s="158"/>
      <c r="C19" s="159"/>
      <c r="D19" s="160"/>
      <c r="E19" s="161"/>
      <c r="F19" s="162" t="s">
        <v>101</v>
      </c>
      <c r="G19" s="163" t="s">
        <v>102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71" s="106" customFormat="1" ht="15" customHeight="1" x14ac:dyDescent="0.2">
      <c r="B20" s="167" t="s">
        <v>103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/>
      <c r="M20" s="174"/>
      <c r="N20" s="174"/>
      <c r="O20" s="174"/>
      <c r="P20" s="174"/>
      <c r="Q20" s="174"/>
      <c r="R20" s="174"/>
      <c r="S20" s="174"/>
      <c r="T20" s="27"/>
      <c r="U20" s="27"/>
      <c r="V20" s="174"/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71" s="121" customFormat="1" ht="15" customHeight="1" thickBot="1" x14ac:dyDescent="0.25">
      <c r="B21" s="175" t="s">
        <v>104</v>
      </c>
      <c r="C21" s="176" t="s">
        <v>105</v>
      </c>
      <c r="D21" s="176"/>
      <c r="E21" s="177" t="s">
        <v>46</v>
      </c>
      <c r="F21" s="177" t="s">
        <v>47</v>
      </c>
      <c r="G21" s="178" t="s">
        <v>87</v>
      </c>
      <c r="H21" s="179" t="s">
        <v>106</v>
      </c>
      <c r="I21" s="180" t="s">
        <v>106</v>
      </c>
      <c r="J21" s="181" t="s">
        <v>106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71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2.2000000000000002</v>
      </c>
      <c r="F22" s="187">
        <f t="shared" ref="F22:F37" si="2">$G$11*B22</f>
        <v>0.47</v>
      </c>
      <c r="G22" s="186">
        <f t="shared" ref="G22:G37" si="3">$H$11*B22</f>
        <v>0</v>
      </c>
      <c r="H22" s="188">
        <f t="shared" ref="H22:J37" si="4">$I$11*H$2*H$3*$B22</f>
        <v>250.01073088321223</v>
      </c>
      <c r="I22" s="189">
        <f t="shared" si="4"/>
        <v>195</v>
      </c>
      <c r="J22" s="190">
        <f t="shared" si="4"/>
        <v>97.197426363171388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71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4.4000000000000004</v>
      </c>
      <c r="F23" s="187">
        <f t="shared" si="2"/>
        <v>0.94</v>
      </c>
      <c r="G23" s="186">
        <f t="shared" si="3"/>
        <v>0</v>
      </c>
      <c r="H23" s="188">
        <f t="shared" si="4"/>
        <v>500.02146176642447</v>
      </c>
      <c r="I23" s="189">
        <f t="shared" si="4"/>
        <v>390</v>
      </c>
      <c r="J23" s="190">
        <f t="shared" si="4"/>
        <v>194.39485272634278</v>
      </c>
      <c r="K23" s="27"/>
      <c r="L23" s="27"/>
      <c r="M23" s="27"/>
    </row>
    <row r="24" spans="2:71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8.8000000000000007</v>
      </c>
      <c r="F24" s="187">
        <f t="shared" si="2"/>
        <v>1.88</v>
      </c>
      <c r="G24" s="186">
        <f t="shared" si="3"/>
        <v>0</v>
      </c>
      <c r="H24" s="188">
        <f t="shared" si="4"/>
        <v>1000.0429235328489</v>
      </c>
      <c r="I24" s="189">
        <f t="shared" si="4"/>
        <v>780</v>
      </c>
      <c r="J24" s="190">
        <f t="shared" si="4"/>
        <v>388.78970545268555</v>
      </c>
      <c r="K24" s="27"/>
      <c r="L24" s="27"/>
      <c r="M24" s="27"/>
    </row>
    <row r="25" spans="2:71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13.200000000000001</v>
      </c>
      <c r="F25" s="187">
        <f t="shared" si="2"/>
        <v>2.82</v>
      </c>
      <c r="G25" s="186">
        <f t="shared" si="3"/>
        <v>0</v>
      </c>
      <c r="H25" s="188">
        <f t="shared" si="4"/>
        <v>1500.0643852992735</v>
      </c>
      <c r="I25" s="189">
        <f t="shared" si="4"/>
        <v>1170</v>
      </c>
      <c r="J25" s="190">
        <f t="shared" si="4"/>
        <v>583.18455817902827</v>
      </c>
      <c r="K25" s="27"/>
      <c r="L25" s="27"/>
      <c r="M25" s="27"/>
    </row>
    <row r="26" spans="2:71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17.600000000000001</v>
      </c>
      <c r="F26" s="187">
        <f t="shared" si="2"/>
        <v>3.76</v>
      </c>
      <c r="G26" s="186">
        <f t="shared" si="3"/>
        <v>0</v>
      </c>
      <c r="H26" s="188">
        <f t="shared" si="4"/>
        <v>2000.0858470656979</v>
      </c>
      <c r="I26" s="189">
        <f t="shared" si="4"/>
        <v>1560</v>
      </c>
      <c r="J26" s="190">
        <f t="shared" si="4"/>
        <v>777.57941090537111</v>
      </c>
      <c r="K26" s="27"/>
      <c r="L26" s="27"/>
      <c r="M26" s="27"/>
    </row>
    <row r="27" spans="2:71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22</v>
      </c>
      <c r="F27" s="187">
        <f t="shared" si="2"/>
        <v>4.6999999999999993</v>
      </c>
      <c r="G27" s="186">
        <f t="shared" si="3"/>
        <v>0</v>
      </c>
      <c r="H27" s="188">
        <f t="shared" si="4"/>
        <v>2500.1073088321223</v>
      </c>
      <c r="I27" s="189">
        <f t="shared" si="4"/>
        <v>1950</v>
      </c>
      <c r="J27" s="190">
        <f t="shared" si="4"/>
        <v>971.97426363171394</v>
      </c>
      <c r="K27" s="27"/>
      <c r="L27" s="27"/>
      <c r="M27" s="27"/>
      <c r="N27" s="28"/>
    </row>
    <row r="28" spans="2:71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26.400000000000002</v>
      </c>
      <c r="F28" s="187">
        <f t="shared" si="2"/>
        <v>5.64</v>
      </c>
      <c r="G28" s="186">
        <f t="shared" si="3"/>
        <v>0</v>
      </c>
      <c r="H28" s="188">
        <f t="shared" si="4"/>
        <v>3000.1287705985469</v>
      </c>
      <c r="I28" s="189">
        <f t="shared" si="4"/>
        <v>2340</v>
      </c>
      <c r="J28" s="190">
        <f t="shared" si="4"/>
        <v>1166.3691163580565</v>
      </c>
      <c r="K28" s="27"/>
      <c r="L28" s="27"/>
      <c r="M28" s="27"/>
      <c r="N28" s="28"/>
    </row>
    <row r="29" spans="2:71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30.800000000000004</v>
      </c>
      <c r="F29" s="187">
        <f t="shared" si="2"/>
        <v>6.58</v>
      </c>
      <c r="G29" s="186">
        <f t="shared" si="3"/>
        <v>0</v>
      </c>
      <c r="H29" s="188">
        <f t="shared" si="4"/>
        <v>3500.1502323649711</v>
      </c>
      <c r="I29" s="189">
        <f t="shared" si="4"/>
        <v>2730</v>
      </c>
      <c r="J29" s="190">
        <f t="shared" si="4"/>
        <v>1360.7639690843994</v>
      </c>
      <c r="K29" s="27"/>
      <c r="L29" s="27"/>
      <c r="M29" s="27"/>
      <c r="N29" s="28"/>
      <c r="BI29" s="81"/>
      <c r="BJ29" s="82"/>
      <c r="BK29" s="82"/>
      <c r="BL29" s="82"/>
      <c r="BM29" s="82"/>
      <c r="BN29" s="83"/>
      <c r="BO29" s="83"/>
      <c r="BP29" s="83"/>
      <c r="BQ29" s="84"/>
      <c r="BR29" s="85"/>
      <c r="BS29" s="17"/>
    </row>
    <row r="30" spans="2:71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35.200000000000003</v>
      </c>
      <c r="F30" s="187">
        <f t="shared" si="2"/>
        <v>7.52</v>
      </c>
      <c r="G30" s="186">
        <f t="shared" si="3"/>
        <v>0</v>
      </c>
      <c r="H30" s="188">
        <f t="shared" si="4"/>
        <v>4000.1716941313957</v>
      </c>
      <c r="I30" s="189">
        <f t="shared" si="4"/>
        <v>3120</v>
      </c>
      <c r="J30" s="190">
        <f t="shared" si="4"/>
        <v>1555.1588218107422</v>
      </c>
      <c r="K30" s="27"/>
      <c r="L30" s="27"/>
      <c r="M30" s="27"/>
      <c r="N30" s="28"/>
    </row>
    <row r="31" spans="2:71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39.6</v>
      </c>
      <c r="F31" s="187">
        <f t="shared" si="2"/>
        <v>8.4599999999999991</v>
      </c>
      <c r="G31" s="186">
        <f t="shared" si="3"/>
        <v>0</v>
      </c>
      <c r="H31" s="188">
        <f t="shared" si="4"/>
        <v>4500.1931558978204</v>
      </c>
      <c r="I31" s="189">
        <f t="shared" si="4"/>
        <v>3510</v>
      </c>
      <c r="J31" s="190">
        <f t="shared" si="4"/>
        <v>1749.553674537085</v>
      </c>
      <c r="K31" s="27"/>
      <c r="L31" s="27"/>
      <c r="M31" s="27"/>
      <c r="N31" s="28"/>
    </row>
    <row r="32" spans="2:71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44</v>
      </c>
      <c r="F32" s="187">
        <f t="shared" si="2"/>
        <v>9.3999999999999986</v>
      </c>
      <c r="G32" s="186">
        <f t="shared" si="3"/>
        <v>0</v>
      </c>
      <c r="H32" s="188">
        <f t="shared" si="4"/>
        <v>5000.2146176642445</v>
      </c>
      <c r="I32" s="189">
        <f t="shared" si="4"/>
        <v>3900</v>
      </c>
      <c r="J32" s="190">
        <f t="shared" si="4"/>
        <v>1943.9485272634279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48.400000000000006</v>
      </c>
      <c r="F33" s="187">
        <f t="shared" si="2"/>
        <v>10.34</v>
      </c>
      <c r="G33" s="186">
        <f t="shared" si="3"/>
        <v>0</v>
      </c>
      <c r="H33" s="188">
        <f t="shared" si="4"/>
        <v>5500.2360794306687</v>
      </c>
      <c r="I33" s="189">
        <f t="shared" si="4"/>
        <v>4290</v>
      </c>
      <c r="J33" s="190">
        <f t="shared" si="4"/>
        <v>2138.3433799897707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52.800000000000004</v>
      </c>
      <c r="F34" s="187">
        <f t="shared" si="2"/>
        <v>11.28</v>
      </c>
      <c r="G34" s="186">
        <f t="shared" si="3"/>
        <v>0</v>
      </c>
      <c r="H34" s="188">
        <f t="shared" si="4"/>
        <v>6000.2575411970938</v>
      </c>
      <c r="I34" s="189">
        <f t="shared" si="4"/>
        <v>4680</v>
      </c>
      <c r="J34" s="190">
        <f t="shared" si="4"/>
        <v>2332.7382327161131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57.2</v>
      </c>
      <c r="F35" s="187">
        <f t="shared" si="2"/>
        <v>12.219999999999999</v>
      </c>
      <c r="G35" s="186">
        <f t="shared" si="3"/>
        <v>0</v>
      </c>
      <c r="H35" s="188">
        <f t="shared" si="4"/>
        <v>6500.279002963518</v>
      </c>
      <c r="I35" s="189">
        <f t="shared" si="4"/>
        <v>5070</v>
      </c>
      <c r="J35" s="190">
        <f t="shared" si="4"/>
        <v>2527.1330854424559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61.600000000000009</v>
      </c>
      <c r="F36" s="187">
        <f t="shared" si="2"/>
        <v>13.16</v>
      </c>
      <c r="G36" s="186">
        <f t="shared" si="3"/>
        <v>0</v>
      </c>
      <c r="H36" s="188">
        <f t="shared" si="4"/>
        <v>7000.3004647299422</v>
      </c>
      <c r="I36" s="189">
        <f t="shared" si="4"/>
        <v>5460</v>
      </c>
      <c r="J36" s="190">
        <f t="shared" si="4"/>
        <v>2721.5279381687988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66</v>
      </c>
      <c r="F37" s="196">
        <f t="shared" si="2"/>
        <v>14.1</v>
      </c>
      <c r="G37" s="195">
        <f t="shared" si="3"/>
        <v>0</v>
      </c>
      <c r="H37" s="197">
        <f t="shared" si="4"/>
        <v>7500.3219264963673</v>
      </c>
      <c r="I37" s="198">
        <f t="shared" si="4"/>
        <v>5850</v>
      </c>
      <c r="J37" s="199">
        <f t="shared" si="4"/>
        <v>2915.9227908951416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107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108</v>
      </c>
      <c r="C40" s="206"/>
      <c r="D40" s="206"/>
      <c r="E40" s="206"/>
      <c r="F40" s="207">
        <v>0.87</v>
      </c>
      <c r="G40" s="196">
        <v>0.75</v>
      </c>
      <c r="H40" s="196">
        <v>0.63</v>
      </c>
      <c r="I40" s="196">
        <v>0.51</v>
      </c>
      <c r="J40" s="208">
        <v>0.41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109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110</v>
      </c>
      <c r="C44" s="212"/>
      <c r="D44" s="213"/>
      <c r="E44" s="213"/>
      <c r="F44" s="213"/>
      <c r="G44" s="213"/>
      <c r="H44" s="213"/>
      <c r="I44" s="213"/>
      <c r="J44" s="214" t="s">
        <v>111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112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 t="str">
        <f>$B$6</f>
        <v>GARDA 1000</v>
      </c>
      <c r="AG47" s="219"/>
      <c r="AH47" s="219"/>
      <c r="AI47" s="219"/>
      <c r="AJ47" s="217"/>
      <c r="AK47" s="217"/>
    </row>
    <row r="48" spans="1:37" ht="15" customHeight="1" x14ac:dyDescent="0.2">
      <c r="A48" s="218"/>
      <c r="B48" s="138" t="s">
        <v>113</v>
      </c>
      <c r="C48" s="135"/>
      <c r="J48" s="105"/>
      <c r="AF48" s="219"/>
      <c r="AG48" s="219"/>
      <c r="AH48" s="219"/>
      <c r="AI48" s="219"/>
      <c r="AJ48" s="217"/>
      <c r="AK48" s="217"/>
    </row>
    <row r="49" spans="1:37" ht="107.25" customHeight="1" x14ac:dyDescent="0.2">
      <c r="A49" s="220"/>
      <c r="B49" s="221" t="str">
        <f>B6&amp;" je vysoký radiátor s čistou, rovnou čelní plochou; vhodný do větších prostor, které potřebují vysoký výkon."</f>
        <v>GARDA 1000 je vysoký radiátor s čistou, rovnou čelní plochou; vhodný do větších prostor, které potřebují vysoký výkon.</v>
      </c>
      <c r="C49" s="221"/>
      <c r="D49" s="221"/>
      <c r="E49" s="221"/>
      <c r="F49" s="221"/>
      <c r="G49" s="221"/>
      <c r="H49" s="221"/>
      <c r="I49" s="221"/>
      <c r="J49" s="221"/>
      <c r="AF49" s="219"/>
      <c r="AG49" s="219"/>
      <c r="AH49" s="219"/>
      <c r="AI49" s="219"/>
      <c r="AJ49" s="217"/>
      <c r="AK49" s="217"/>
    </row>
    <row r="50" spans="1:37" x14ac:dyDescent="0.2">
      <c r="A50" s="222" t="s">
        <v>114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ageMargins left="0.39374999999999999" right="0.19652777777777777" top="0.39374999999999999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6"/>
  <sheetViews>
    <sheetView showGridLines="0" workbookViewId="0">
      <selection activeCell="D24" sqref="D24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54296875" style="102" customWidth="1"/>
    <col min="11" max="11" width="3.453125" style="102" customWidth="1"/>
    <col min="12" max="12" width="1.1796875" style="102" customWidth="1"/>
    <col min="13" max="30" width="1" style="102" customWidth="1"/>
    <col min="31" max="36" width="1.26953125" style="102" customWidth="1"/>
    <col min="37" max="38" width="1" style="102" customWidth="1"/>
    <col min="39" max="59" width="1.26953125" style="102" customWidth="1"/>
    <col min="60" max="16384" width="9.1796875" style="102"/>
  </cols>
  <sheetData>
    <row r="1" spans="2:30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1.2816388862109793</v>
      </c>
      <c r="I2" s="102">
        <f>SERIESSUM((I19/50),$J$11,0,1)</f>
        <v>1</v>
      </c>
      <c r="J2" s="102">
        <f>SERIESSUM((J19/50),$J$11,0,1)</f>
        <v>0.49895784091431811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14.25" customHeight="1" x14ac:dyDescent="0.25">
      <c r="C5" s="107"/>
      <c r="E5" s="110"/>
      <c r="I5" s="111">
        <v>145</v>
      </c>
    </row>
    <row r="6" spans="2:30" s="106" customFormat="1" ht="22.5" customHeight="1" x14ac:dyDescent="0.45">
      <c r="B6" s="112" t="s">
        <v>64</v>
      </c>
      <c r="C6" s="107"/>
      <c r="E6" s="110"/>
      <c r="G6" s="113"/>
    </row>
    <row r="7" spans="2:30" s="106" customFormat="1" ht="15.75" customHeight="1" x14ac:dyDescent="0.25">
      <c r="B7" s="114"/>
      <c r="C7" s="107"/>
      <c r="E7" s="110"/>
    </row>
    <row r="8" spans="2:30" s="106" customFormat="1" ht="12.75" customHeight="1" x14ac:dyDescent="0.25">
      <c r="B8" s="115" t="s">
        <v>85</v>
      </c>
      <c r="C8" s="107"/>
      <c r="E8" s="110"/>
      <c r="F8" s="31"/>
      <c r="G8" s="31"/>
      <c r="H8" s="31"/>
      <c r="I8" s="86" t="s">
        <v>86</v>
      </c>
      <c r="J8" s="31"/>
    </row>
    <row r="9" spans="2:30" ht="15" customHeight="1" x14ac:dyDescent="0.2">
      <c r="B9" s="116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21" customFormat="1" ht="15" customHeight="1" x14ac:dyDescent="0.25">
      <c r="B10" s="117" t="s">
        <v>36</v>
      </c>
      <c r="C10" s="118" t="s">
        <v>37</v>
      </c>
      <c r="D10" s="119" t="s">
        <v>38</v>
      </c>
      <c r="E10" s="119" t="s">
        <v>39</v>
      </c>
      <c r="F10" s="119" t="s">
        <v>40</v>
      </c>
      <c r="G10" s="119" t="s">
        <v>41</v>
      </c>
      <c r="H10" s="119" t="s">
        <v>42</v>
      </c>
      <c r="I10" s="119" t="s">
        <v>43</v>
      </c>
      <c r="J10" s="120" t="s">
        <v>44</v>
      </c>
    </row>
    <row r="11" spans="2:30" s="106" customFormat="1" ht="15" customHeight="1" x14ac:dyDescent="0.25">
      <c r="B11" s="122">
        <v>1200</v>
      </c>
      <c r="C11" s="123">
        <v>1266</v>
      </c>
      <c r="D11" s="124">
        <v>80</v>
      </c>
      <c r="E11" s="124">
        <v>90</v>
      </c>
      <c r="F11" s="125">
        <v>2.6</v>
      </c>
      <c r="G11" s="125">
        <v>0.55000000000000004</v>
      </c>
      <c r="H11" s="125"/>
      <c r="I11" s="123">
        <v>223</v>
      </c>
      <c r="J11" s="126">
        <v>1.361</v>
      </c>
    </row>
    <row r="12" spans="2:30" ht="15" customHeight="1" x14ac:dyDescent="0.25">
      <c r="B12" s="127" t="s">
        <v>45</v>
      </c>
      <c r="C12" s="128" t="s">
        <v>45</v>
      </c>
      <c r="D12" s="129" t="s">
        <v>45</v>
      </c>
      <c r="E12" s="129" t="s">
        <v>45</v>
      </c>
      <c r="F12" s="129" t="s">
        <v>46</v>
      </c>
      <c r="G12" s="129" t="s">
        <v>47</v>
      </c>
      <c r="H12" s="129" t="s">
        <v>87</v>
      </c>
      <c r="I12" s="129" t="s">
        <v>49</v>
      </c>
      <c r="J12" s="130" t="s">
        <v>36</v>
      </c>
      <c r="K12" s="106"/>
    </row>
    <row r="13" spans="2:30" s="106" customFormat="1" ht="15" customHeight="1" x14ac:dyDescent="0.25">
      <c r="B13" s="131">
        <f>E11*C11*D11/1000000000</f>
        <v>9.1152000000000004E-3</v>
      </c>
      <c r="C13" s="132" t="s">
        <v>88</v>
      </c>
      <c r="D13" s="133"/>
      <c r="E13" s="133"/>
      <c r="F13" s="133"/>
      <c r="G13" s="133"/>
      <c r="H13" s="133"/>
      <c r="J13" s="134"/>
      <c r="L13" s="121"/>
      <c r="M13" s="121"/>
      <c r="N13" s="121"/>
      <c r="O13" s="121"/>
      <c r="P13" s="121"/>
      <c r="Q13" s="121"/>
      <c r="R13" s="121"/>
      <c r="S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</row>
    <row r="14" spans="2:30" ht="15" customHeight="1" x14ac:dyDescent="0.2">
      <c r="B14" s="114"/>
      <c r="C14" s="135"/>
      <c r="D14" s="103"/>
      <c r="E14" s="103"/>
      <c r="F14" s="103"/>
      <c r="I14" s="136" t="s">
        <v>89</v>
      </c>
      <c r="J14" s="137" t="s">
        <v>90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8" t="s">
        <v>91</v>
      </c>
      <c r="C15" s="139"/>
      <c r="D15" s="139"/>
      <c r="E15" s="139"/>
      <c r="F15" s="139"/>
      <c r="G15" s="106"/>
      <c r="H15" s="106" t="s">
        <v>92</v>
      </c>
      <c r="I15" s="113" t="s">
        <v>93</v>
      </c>
      <c r="J15" s="140" t="s">
        <v>94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95</v>
      </c>
      <c r="G16" s="145" t="s">
        <v>96</v>
      </c>
      <c r="H16" s="146">
        <v>90</v>
      </c>
      <c r="I16" s="147">
        <v>75</v>
      </c>
      <c r="J16" s="148">
        <v>55</v>
      </c>
    </row>
    <row r="17" spans="2:71" s="106" customFormat="1" ht="15" customHeight="1" x14ac:dyDescent="0.2">
      <c r="B17" s="149"/>
      <c r="C17" s="150"/>
      <c r="D17" s="133"/>
      <c r="E17" s="133"/>
      <c r="F17" s="151" t="s">
        <v>97</v>
      </c>
      <c r="G17" s="152" t="s">
        <v>98</v>
      </c>
      <c r="H17" s="124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71" s="106" customFormat="1" ht="15" customHeight="1" x14ac:dyDescent="0.2">
      <c r="B18" s="155"/>
      <c r="C18" s="133"/>
      <c r="D18" s="133"/>
      <c r="E18" s="133"/>
      <c r="F18" s="151" t="s">
        <v>99</v>
      </c>
      <c r="G18" s="152" t="s">
        <v>100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71" s="106" customFormat="1" ht="15" customHeight="1" x14ac:dyDescent="0.25">
      <c r="B19" s="158"/>
      <c r="C19" s="159"/>
      <c r="D19" s="160"/>
      <c r="E19" s="161"/>
      <c r="F19" s="162" t="s">
        <v>101</v>
      </c>
      <c r="G19" s="163" t="s">
        <v>102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71" s="106" customFormat="1" ht="15" customHeight="1" x14ac:dyDescent="0.2">
      <c r="B20" s="167" t="s">
        <v>103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/>
      <c r="M20" s="174"/>
      <c r="N20" s="174"/>
      <c r="O20" s="174"/>
      <c r="P20" s="174"/>
      <c r="Q20" s="174"/>
      <c r="R20" s="174"/>
      <c r="S20" s="174"/>
      <c r="T20" s="27"/>
      <c r="U20" s="27"/>
      <c r="V20" s="174"/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71" s="121" customFormat="1" ht="15" customHeight="1" thickBot="1" x14ac:dyDescent="0.25">
      <c r="B21" s="175" t="s">
        <v>104</v>
      </c>
      <c r="C21" s="176" t="s">
        <v>105</v>
      </c>
      <c r="D21" s="176"/>
      <c r="E21" s="177" t="s">
        <v>46</v>
      </c>
      <c r="F21" s="177" t="s">
        <v>47</v>
      </c>
      <c r="G21" s="178" t="s">
        <v>87</v>
      </c>
      <c r="H21" s="179" t="s">
        <v>106</v>
      </c>
      <c r="I21" s="180" t="s">
        <v>106</v>
      </c>
      <c r="J21" s="181" t="s">
        <v>106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71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2.6</v>
      </c>
      <c r="F22" s="187">
        <f t="shared" ref="F22:F37" si="2">$G$11*B22</f>
        <v>0.55000000000000004</v>
      </c>
      <c r="G22" s="186">
        <f t="shared" ref="G22:G37" si="3">$H$11*B22</f>
        <v>0</v>
      </c>
      <c r="H22" s="188">
        <f t="shared" ref="H22:J37" si="4">$I$11*H$2*H$3*$B22</f>
        <v>285.80547162504837</v>
      </c>
      <c r="I22" s="189">
        <f t="shared" si="4"/>
        <v>223</v>
      </c>
      <c r="J22" s="190">
        <f t="shared" si="4"/>
        <v>111.26759852389294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71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5.2</v>
      </c>
      <c r="F23" s="187">
        <f t="shared" si="2"/>
        <v>1.1000000000000001</v>
      </c>
      <c r="G23" s="186">
        <f t="shared" si="3"/>
        <v>0</v>
      </c>
      <c r="H23" s="188">
        <f t="shared" si="4"/>
        <v>571.61094325009674</v>
      </c>
      <c r="I23" s="189">
        <f t="shared" si="4"/>
        <v>446</v>
      </c>
      <c r="J23" s="190">
        <f t="shared" si="4"/>
        <v>222.53519704778589</v>
      </c>
      <c r="K23" s="27"/>
      <c r="L23" s="27"/>
      <c r="M23" s="27"/>
    </row>
    <row r="24" spans="2:71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10.4</v>
      </c>
      <c r="F24" s="187">
        <f t="shared" si="2"/>
        <v>2.2000000000000002</v>
      </c>
      <c r="G24" s="186">
        <f t="shared" si="3"/>
        <v>0</v>
      </c>
      <c r="H24" s="188">
        <f t="shared" si="4"/>
        <v>1143.2218865001935</v>
      </c>
      <c r="I24" s="189">
        <f t="shared" si="4"/>
        <v>892</v>
      </c>
      <c r="J24" s="190">
        <f t="shared" si="4"/>
        <v>445.07039409557177</v>
      </c>
      <c r="K24" s="27"/>
      <c r="L24" s="27"/>
      <c r="M24" s="27"/>
    </row>
    <row r="25" spans="2:71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15.600000000000001</v>
      </c>
      <c r="F25" s="187">
        <f t="shared" si="2"/>
        <v>3.3000000000000003</v>
      </c>
      <c r="G25" s="186">
        <f t="shared" si="3"/>
        <v>0</v>
      </c>
      <c r="H25" s="188">
        <f t="shared" si="4"/>
        <v>1714.8328297502903</v>
      </c>
      <c r="I25" s="189">
        <f t="shared" si="4"/>
        <v>1338</v>
      </c>
      <c r="J25" s="190">
        <f t="shared" si="4"/>
        <v>667.60559114335763</v>
      </c>
      <c r="K25" s="27"/>
      <c r="L25" s="27"/>
      <c r="M25" s="27"/>
    </row>
    <row r="26" spans="2:71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20.8</v>
      </c>
      <c r="F26" s="187">
        <f t="shared" si="2"/>
        <v>4.4000000000000004</v>
      </c>
      <c r="G26" s="186">
        <f t="shared" si="3"/>
        <v>0</v>
      </c>
      <c r="H26" s="188">
        <f t="shared" si="4"/>
        <v>2286.443773000387</v>
      </c>
      <c r="I26" s="189">
        <f t="shared" si="4"/>
        <v>1784</v>
      </c>
      <c r="J26" s="190">
        <f t="shared" si="4"/>
        <v>890.14078819114354</v>
      </c>
      <c r="K26" s="27"/>
      <c r="L26" s="27"/>
      <c r="M26" s="27"/>
    </row>
    <row r="27" spans="2:71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26</v>
      </c>
      <c r="F27" s="187">
        <f t="shared" si="2"/>
        <v>5.5</v>
      </c>
      <c r="G27" s="186">
        <f t="shared" si="3"/>
        <v>0</v>
      </c>
      <c r="H27" s="188">
        <f t="shared" si="4"/>
        <v>2858.0547162504836</v>
      </c>
      <c r="I27" s="189">
        <f t="shared" si="4"/>
        <v>2230</v>
      </c>
      <c r="J27" s="190">
        <f t="shared" si="4"/>
        <v>1112.6759852389293</v>
      </c>
      <c r="K27" s="27"/>
      <c r="L27" s="27"/>
      <c r="M27" s="27"/>
      <c r="N27" s="28"/>
    </row>
    <row r="28" spans="2:71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31.200000000000003</v>
      </c>
      <c r="F28" s="187">
        <f t="shared" si="2"/>
        <v>6.6000000000000005</v>
      </c>
      <c r="G28" s="186">
        <f t="shared" si="3"/>
        <v>0</v>
      </c>
      <c r="H28" s="188">
        <f t="shared" si="4"/>
        <v>3429.6656595005807</v>
      </c>
      <c r="I28" s="189">
        <f t="shared" si="4"/>
        <v>2676</v>
      </c>
      <c r="J28" s="190">
        <f t="shared" si="4"/>
        <v>1335.2111822867153</v>
      </c>
      <c r="K28" s="27"/>
      <c r="L28" s="27"/>
      <c r="M28" s="27"/>
      <c r="N28" s="28"/>
    </row>
    <row r="29" spans="2:71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36.4</v>
      </c>
      <c r="F29" s="187">
        <f t="shared" si="2"/>
        <v>7.7000000000000011</v>
      </c>
      <c r="G29" s="186">
        <f t="shared" si="3"/>
        <v>0</v>
      </c>
      <c r="H29" s="188">
        <f t="shared" si="4"/>
        <v>4001.2766027506773</v>
      </c>
      <c r="I29" s="189">
        <f t="shared" si="4"/>
        <v>3122</v>
      </c>
      <c r="J29" s="190">
        <f t="shared" si="4"/>
        <v>1557.7463793345012</v>
      </c>
      <c r="K29" s="27"/>
      <c r="L29" s="27"/>
      <c r="M29" s="27"/>
      <c r="N29" s="28"/>
      <c r="BI29" s="81"/>
      <c r="BJ29" s="82"/>
      <c r="BK29" s="82"/>
      <c r="BL29" s="82"/>
      <c r="BM29" s="82"/>
      <c r="BN29" s="83"/>
      <c r="BO29" s="83"/>
      <c r="BP29" s="83"/>
      <c r="BQ29" s="84"/>
      <c r="BR29" s="85"/>
      <c r="BS29" s="17"/>
    </row>
    <row r="30" spans="2:71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41.6</v>
      </c>
      <c r="F30" s="187">
        <f t="shared" si="2"/>
        <v>8.8000000000000007</v>
      </c>
      <c r="G30" s="186">
        <f t="shared" si="3"/>
        <v>0</v>
      </c>
      <c r="H30" s="188">
        <f t="shared" si="4"/>
        <v>4572.8875460007739</v>
      </c>
      <c r="I30" s="189">
        <f t="shared" si="4"/>
        <v>3568</v>
      </c>
      <c r="J30" s="190">
        <f t="shared" si="4"/>
        <v>1780.2815763822871</v>
      </c>
      <c r="K30" s="27"/>
      <c r="L30" s="27"/>
      <c r="M30" s="27"/>
      <c r="N30" s="28"/>
    </row>
    <row r="31" spans="2:71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46.800000000000004</v>
      </c>
      <c r="F31" s="187">
        <f t="shared" si="2"/>
        <v>9.9</v>
      </c>
      <c r="G31" s="186">
        <f t="shared" si="3"/>
        <v>0</v>
      </c>
      <c r="H31" s="188">
        <f t="shared" si="4"/>
        <v>5144.498489250871</v>
      </c>
      <c r="I31" s="189">
        <f t="shared" si="4"/>
        <v>4014</v>
      </c>
      <c r="J31" s="190">
        <f t="shared" si="4"/>
        <v>2002.816773430073</v>
      </c>
      <c r="K31" s="27"/>
      <c r="L31" s="27"/>
      <c r="M31" s="27"/>
      <c r="N31" s="28"/>
    </row>
    <row r="32" spans="2:71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52</v>
      </c>
      <c r="F32" s="187">
        <f t="shared" si="2"/>
        <v>11</v>
      </c>
      <c r="G32" s="186">
        <f t="shared" si="3"/>
        <v>0</v>
      </c>
      <c r="H32" s="188">
        <f t="shared" si="4"/>
        <v>5716.1094325009672</v>
      </c>
      <c r="I32" s="189">
        <f t="shared" si="4"/>
        <v>4460</v>
      </c>
      <c r="J32" s="190">
        <f t="shared" si="4"/>
        <v>2225.3519704778587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57.2</v>
      </c>
      <c r="F33" s="187">
        <f t="shared" si="2"/>
        <v>12.100000000000001</v>
      </c>
      <c r="G33" s="186">
        <f t="shared" si="3"/>
        <v>0</v>
      </c>
      <c r="H33" s="188">
        <f t="shared" si="4"/>
        <v>6287.7203757510642</v>
      </c>
      <c r="I33" s="189">
        <f t="shared" si="4"/>
        <v>4906</v>
      </c>
      <c r="J33" s="190">
        <f t="shared" si="4"/>
        <v>2447.8871675256446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62.400000000000006</v>
      </c>
      <c r="F34" s="187">
        <f t="shared" si="2"/>
        <v>13.200000000000001</v>
      </c>
      <c r="G34" s="186">
        <f t="shared" si="3"/>
        <v>0</v>
      </c>
      <c r="H34" s="188">
        <f t="shared" si="4"/>
        <v>6859.3313190011613</v>
      </c>
      <c r="I34" s="189">
        <f t="shared" si="4"/>
        <v>5352</v>
      </c>
      <c r="J34" s="190">
        <f t="shared" si="4"/>
        <v>2670.4223645734305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67.600000000000009</v>
      </c>
      <c r="F35" s="187">
        <f t="shared" si="2"/>
        <v>14.3</v>
      </c>
      <c r="G35" s="186">
        <f t="shared" si="3"/>
        <v>0</v>
      </c>
      <c r="H35" s="188">
        <f t="shared" si="4"/>
        <v>7430.9422622512575</v>
      </c>
      <c r="I35" s="189">
        <f t="shared" si="4"/>
        <v>5798</v>
      </c>
      <c r="J35" s="190">
        <f t="shared" si="4"/>
        <v>2892.9575616212164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72.8</v>
      </c>
      <c r="F36" s="187">
        <f t="shared" si="2"/>
        <v>15.400000000000002</v>
      </c>
      <c r="G36" s="186">
        <f t="shared" si="3"/>
        <v>0</v>
      </c>
      <c r="H36" s="188">
        <f t="shared" si="4"/>
        <v>8002.5532055013546</v>
      </c>
      <c r="I36" s="189">
        <f t="shared" si="4"/>
        <v>6244</v>
      </c>
      <c r="J36" s="190">
        <f t="shared" si="4"/>
        <v>3115.4927586690023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78</v>
      </c>
      <c r="F37" s="196">
        <f t="shared" si="2"/>
        <v>16.5</v>
      </c>
      <c r="G37" s="195">
        <f t="shared" si="3"/>
        <v>0</v>
      </c>
      <c r="H37" s="197">
        <f t="shared" si="4"/>
        <v>8574.1641487514516</v>
      </c>
      <c r="I37" s="198">
        <f t="shared" si="4"/>
        <v>6690</v>
      </c>
      <c r="J37" s="199">
        <f t="shared" si="4"/>
        <v>3338.0279557167883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107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108</v>
      </c>
      <c r="C40" s="206"/>
      <c r="D40" s="206"/>
      <c r="E40" s="206"/>
      <c r="F40" s="207">
        <v>0.87</v>
      </c>
      <c r="G40" s="196">
        <v>0.75</v>
      </c>
      <c r="H40" s="196">
        <v>0.63</v>
      </c>
      <c r="I40" s="196">
        <v>0.51</v>
      </c>
      <c r="J40" s="208">
        <v>0.41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109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110</v>
      </c>
      <c r="C44" s="212"/>
      <c r="D44" s="213"/>
      <c r="E44" s="213"/>
      <c r="F44" s="213"/>
      <c r="G44" s="213"/>
      <c r="H44" s="213"/>
      <c r="I44" s="213"/>
      <c r="J44" s="214" t="s">
        <v>111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112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 t="str">
        <f>$B$6</f>
        <v>GARDA 1200</v>
      </c>
      <c r="AG47" s="219"/>
      <c r="AH47" s="219"/>
      <c r="AI47" s="219"/>
      <c r="AJ47" s="217"/>
      <c r="AK47" s="217"/>
    </row>
    <row r="48" spans="1:37" ht="15" customHeight="1" x14ac:dyDescent="0.2">
      <c r="A48" s="218"/>
      <c r="B48" s="138" t="s">
        <v>113</v>
      </c>
      <c r="C48" s="135"/>
      <c r="J48" s="105"/>
      <c r="AF48" s="219"/>
      <c r="AG48" s="219"/>
      <c r="AH48" s="219"/>
      <c r="AI48" s="219"/>
      <c r="AJ48" s="217"/>
      <c r="AK48" s="217"/>
    </row>
    <row r="49" spans="1:37" ht="107.25" customHeight="1" x14ac:dyDescent="0.2">
      <c r="A49" s="220"/>
      <c r="B49" s="221" t="str">
        <f>B6&amp;" je vysoký radiátor s čistou, rovnou čelní plochou; vhodný do větších prostor, které potřebují vysoký výkon."</f>
        <v>GARDA 1200 je vysoký radiátor s čistou, rovnou čelní plochou; vhodný do větších prostor, které potřebují vysoký výkon.</v>
      </c>
      <c r="C49" s="221"/>
      <c r="D49" s="221"/>
      <c r="E49" s="221"/>
      <c r="F49" s="221"/>
      <c r="G49" s="221"/>
      <c r="H49" s="221"/>
      <c r="I49" s="221"/>
      <c r="J49" s="221"/>
      <c r="AF49" s="219"/>
      <c r="AG49" s="219"/>
      <c r="AH49" s="219"/>
      <c r="AI49" s="219"/>
      <c r="AJ49" s="217"/>
      <c r="AK49" s="217"/>
    </row>
    <row r="50" spans="1:37" x14ac:dyDescent="0.2">
      <c r="A50" s="222" t="s">
        <v>114</v>
      </c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ageMargins left="0.39374999999999999" right="0.19652777777777777" top="0.39374999999999999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6"/>
  <sheetViews>
    <sheetView showGridLines="0" workbookViewId="0">
      <selection activeCell="D24" sqref="D24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54296875" style="102" customWidth="1"/>
    <col min="11" max="11" width="3.453125" style="102" customWidth="1"/>
    <col min="12" max="12" width="1.1796875" style="102" customWidth="1"/>
    <col min="13" max="30" width="1" style="102" customWidth="1"/>
    <col min="31" max="36" width="1.26953125" style="102" customWidth="1"/>
    <col min="37" max="38" width="1" style="102" customWidth="1"/>
    <col min="39" max="59" width="1.26953125" style="102" customWidth="1"/>
    <col min="60" max="16384" width="9.1796875" style="102"/>
  </cols>
  <sheetData>
    <row r="1" spans="2:30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1.2814052371142783</v>
      </c>
      <c r="I2" s="102">
        <f>SERIESSUM((I19/50),$J$11,0,1)</f>
        <v>1</v>
      </c>
      <c r="J2" s="102">
        <f>SERIESSUM((J19/50),$J$11,0,1)</f>
        <v>0.49921278647545486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14.25" customHeight="1" x14ac:dyDescent="0.25">
      <c r="C5" s="107"/>
      <c r="E5" s="110"/>
      <c r="I5" s="111">
        <v>145</v>
      </c>
    </row>
    <row r="6" spans="2:30" s="106" customFormat="1" ht="22.5" customHeight="1" x14ac:dyDescent="0.45">
      <c r="B6" s="112" t="s">
        <v>63</v>
      </c>
      <c r="C6" s="107"/>
      <c r="E6" s="110"/>
      <c r="G6" s="113"/>
    </row>
    <row r="7" spans="2:30" s="106" customFormat="1" ht="15.75" customHeight="1" x14ac:dyDescent="0.25">
      <c r="B7" s="114"/>
      <c r="C7" s="107"/>
      <c r="E7" s="110"/>
    </row>
    <row r="8" spans="2:30" s="106" customFormat="1" ht="12.75" customHeight="1" x14ac:dyDescent="0.25">
      <c r="B8" s="115" t="s">
        <v>85</v>
      </c>
      <c r="C8" s="107"/>
      <c r="E8" s="110"/>
      <c r="F8" s="31"/>
      <c r="G8" s="31"/>
      <c r="H8" s="31"/>
      <c r="I8" s="86" t="s">
        <v>86</v>
      </c>
      <c r="J8" s="31"/>
    </row>
    <row r="9" spans="2:30" ht="15" customHeight="1" x14ac:dyDescent="0.2">
      <c r="B9" s="116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21" customFormat="1" ht="15" customHeight="1" x14ac:dyDescent="0.25">
      <c r="B10" s="117" t="s">
        <v>36</v>
      </c>
      <c r="C10" s="118" t="s">
        <v>37</v>
      </c>
      <c r="D10" s="119" t="s">
        <v>38</v>
      </c>
      <c r="E10" s="119" t="s">
        <v>39</v>
      </c>
      <c r="F10" s="119" t="s">
        <v>40</v>
      </c>
      <c r="G10" s="119" t="s">
        <v>41</v>
      </c>
      <c r="H10" s="119" t="s">
        <v>42</v>
      </c>
      <c r="I10" s="119" t="s">
        <v>43</v>
      </c>
      <c r="J10" s="120" t="s">
        <v>44</v>
      </c>
    </row>
    <row r="11" spans="2:30" s="106" customFormat="1" ht="15" customHeight="1" x14ac:dyDescent="0.25">
      <c r="B11" s="122">
        <v>1400</v>
      </c>
      <c r="C11" s="123">
        <v>1466</v>
      </c>
      <c r="D11" s="124">
        <v>80</v>
      </c>
      <c r="E11" s="124">
        <v>90</v>
      </c>
      <c r="F11" s="125">
        <v>2.8</v>
      </c>
      <c r="G11" s="125">
        <v>0.62</v>
      </c>
      <c r="H11" s="125"/>
      <c r="I11" s="123">
        <v>250</v>
      </c>
      <c r="J11" s="126">
        <v>1.36</v>
      </c>
    </row>
    <row r="12" spans="2:30" ht="15" customHeight="1" x14ac:dyDescent="0.25">
      <c r="B12" s="127" t="s">
        <v>45</v>
      </c>
      <c r="C12" s="128" t="s">
        <v>45</v>
      </c>
      <c r="D12" s="129" t="s">
        <v>45</v>
      </c>
      <c r="E12" s="129" t="s">
        <v>45</v>
      </c>
      <c r="F12" s="129" t="s">
        <v>46</v>
      </c>
      <c r="G12" s="129" t="s">
        <v>47</v>
      </c>
      <c r="H12" s="129" t="s">
        <v>87</v>
      </c>
      <c r="I12" s="129" t="s">
        <v>49</v>
      </c>
      <c r="J12" s="130" t="s">
        <v>36</v>
      </c>
      <c r="K12" s="106"/>
    </row>
    <row r="13" spans="2:30" s="106" customFormat="1" ht="15" customHeight="1" x14ac:dyDescent="0.25">
      <c r="B13" s="131">
        <f>E11*C11*D11/1000000000</f>
        <v>1.0555200000000001E-2</v>
      </c>
      <c r="C13" s="132" t="s">
        <v>88</v>
      </c>
      <c r="D13" s="133"/>
      <c r="E13" s="133"/>
      <c r="F13" s="133"/>
      <c r="G13" s="133"/>
      <c r="H13" s="133"/>
      <c r="J13" s="134"/>
      <c r="L13" s="121"/>
      <c r="M13" s="121"/>
      <c r="N13" s="121"/>
      <c r="O13" s="121"/>
      <c r="P13" s="121"/>
      <c r="Q13" s="121"/>
      <c r="R13" s="121"/>
      <c r="S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</row>
    <row r="14" spans="2:30" ht="15" customHeight="1" x14ac:dyDescent="0.2">
      <c r="B14" s="114"/>
      <c r="C14" s="135"/>
      <c r="D14" s="103"/>
      <c r="E14" s="103"/>
      <c r="F14" s="103"/>
      <c r="I14" s="136" t="s">
        <v>89</v>
      </c>
      <c r="J14" s="137" t="s">
        <v>90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8" t="s">
        <v>91</v>
      </c>
      <c r="C15" s="139"/>
      <c r="D15" s="139"/>
      <c r="E15" s="139"/>
      <c r="F15" s="139"/>
      <c r="G15" s="106"/>
      <c r="H15" s="106" t="s">
        <v>92</v>
      </c>
      <c r="I15" s="113" t="s">
        <v>93</v>
      </c>
      <c r="J15" s="140" t="s">
        <v>94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95</v>
      </c>
      <c r="G16" s="145" t="s">
        <v>96</v>
      </c>
      <c r="H16" s="146">
        <v>90</v>
      </c>
      <c r="I16" s="147">
        <v>75</v>
      </c>
      <c r="J16" s="148">
        <v>55</v>
      </c>
    </row>
    <row r="17" spans="2:71" s="106" customFormat="1" ht="15" customHeight="1" x14ac:dyDescent="0.2">
      <c r="B17" s="149"/>
      <c r="C17" s="150"/>
      <c r="D17" s="133"/>
      <c r="E17" s="133"/>
      <c r="F17" s="151" t="s">
        <v>97</v>
      </c>
      <c r="G17" s="152" t="s">
        <v>98</v>
      </c>
      <c r="H17" s="124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71" s="106" customFormat="1" ht="15" customHeight="1" x14ac:dyDescent="0.2">
      <c r="B18" s="155"/>
      <c r="C18" s="133"/>
      <c r="D18" s="133"/>
      <c r="E18" s="133"/>
      <c r="F18" s="151" t="s">
        <v>99</v>
      </c>
      <c r="G18" s="152" t="s">
        <v>100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71" s="106" customFormat="1" ht="15" customHeight="1" x14ac:dyDescent="0.25">
      <c r="B19" s="158"/>
      <c r="C19" s="159"/>
      <c r="D19" s="160"/>
      <c r="E19" s="161"/>
      <c r="F19" s="162" t="s">
        <v>101</v>
      </c>
      <c r="G19" s="163" t="s">
        <v>102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71" s="106" customFormat="1" ht="15" customHeight="1" x14ac:dyDescent="0.2">
      <c r="B20" s="167" t="s">
        <v>103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/>
      <c r="M20" s="174"/>
      <c r="N20" s="174"/>
      <c r="O20" s="174"/>
      <c r="P20" s="174"/>
      <c r="Q20" s="174"/>
      <c r="R20" s="174"/>
      <c r="S20" s="174"/>
      <c r="T20" s="27"/>
      <c r="U20" s="27"/>
      <c r="V20" s="174"/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71" s="121" customFormat="1" ht="15" customHeight="1" thickBot="1" x14ac:dyDescent="0.25">
      <c r="B21" s="175" t="s">
        <v>104</v>
      </c>
      <c r="C21" s="176" t="s">
        <v>105</v>
      </c>
      <c r="D21" s="176"/>
      <c r="E21" s="177" t="s">
        <v>46</v>
      </c>
      <c r="F21" s="177" t="s">
        <v>47</v>
      </c>
      <c r="G21" s="178" t="s">
        <v>87</v>
      </c>
      <c r="H21" s="179" t="s">
        <v>106</v>
      </c>
      <c r="I21" s="180" t="s">
        <v>106</v>
      </c>
      <c r="J21" s="181" t="s">
        <v>106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71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2.8</v>
      </c>
      <c r="F22" s="187">
        <f t="shared" ref="F22:F37" si="2">$G$11*B22</f>
        <v>0.62</v>
      </c>
      <c r="G22" s="186">
        <f t="shared" ref="G22:G37" si="3">$H$11*B22</f>
        <v>0</v>
      </c>
      <c r="H22" s="188">
        <f t="shared" ref="H22:J37" si="4">$I$11*H$2*H$3*$B22</f>
        <v>320.3513092785696</v>
      </c>
      <c r="I22" s="189">
        <f t="shared" si="4"/>
        <v>250</v>
      </c>
      <c r="J22" s="190">
        <f t="shared" si="4"/>
        <v>124.80319661886371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71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5.6</v>
      </c>
      <c r="F23" s="187">
        <f t="shared" si="2"/>
        <v>1.24</v>
      </c>
      <c r="G23" s="186">
        <f t="shared" si="3"/>
        <v>0</v>
      </c>
      <c r="H23" s="188">
        <f t="shared" si="4"/>
        <v>640.7026185571392</v>
      </c>
      <c r="I23" s="189">
        <f t="shared" si="4"/>
        <v>500</v>
      </c>
      <c r="J23" s="190">
        <f t="shared" si="4"/>
        <v>249.60639323772742</v>
      </c>
      <c r="K23" s="27"/>
      <c r="L23" s="27"/>
      <c r="M23" s="27"/>
    </row>
    <row r="24" spans="2:71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11.2</v>
      </c>
      <c r="F24" s="187">
        <f t="shared" si="2"/>
        <v>2.48</v>
      </c>
      <c r="G24" s="186">
        <f t="shared" si="3"/>
        <v>0</v>
      </c>
      <c r="H24" s="188">
        <f t="shared" si="4"/>
        <v>1281.4052371142784</v>
      </c>
      <c r="I24" s="189">
        <f t="shared" si="4"/>
        <v>1000</v>
      </c>
      <c r="J24" s="190">
        <f t="shared" si="4"/>
        <v>499.21278647545483</v>
      </c>
      <c r="K24" s="27"/>
      <c r="L24" s="27"/>
      <c r="M24" s="27"/>
    </row>
    <row r="25" spans="2:71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16.799999999999997</v>
      </c>
      <c r="F25" s="187">
        <f t="shared" si="2"/>
        <v>3.7199999999999998</v>
      </c>
      <c r="G25" s="186">
        <f t="shared" si="3"/>
        <v>0</v>
      </c>
      <c r="H25" s="188">
        <f t="shared" si="4"/>
        <v>1922.1078556714176</v>
      </c>
      <c r="I25" s="189">
        <f t="shared" si="4"/>
        <v>1500</v>
      </c>
      <c r="J25" s="190">
        <f t="shared" si="4"/>
        <v>748.81917971318228</v>
      </c>
      <c r="K25" s="27"/>
      <c r="L25" s="27"/>
      <c r="M25" s="27"/>
    </row>
    <row r="26" spans="2:71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22.4</v>
      </c>
      <c r="F26" s="187">
        <f t="shared" si="2"/>
        <v>4.96</v>
      </c>
      <c r="G26" s="186">
        <f t="shared" si="3"/>
        <v>0</v>
      </c>
      <c r="H26" s="188">
        <f t="shared" si="4"/>
        <v>2562.8104742285568</v>
      </c>
      <c r="I26" s="189">
        <f t="shared" si="4"/>
        <v>2000</v>
      </c>
      <c r="J26" s="190">
        <f t="shared" si="4"/>
        <v>998.42557295090967</v>
      </c>
      <c r="K26" s="27"/>
      <c r="L26" s="27"/>
      <c r="M26" s="27"/>
    </row>
    <row r="27" spans="2:71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28</v>
      </c>
      <c r="F27" s="187">
        <f t="shared" si="2"/>
        <v>6.2</v>
      </c>
      <c r="G27" s="186">
        <f t="shared" si="3"/>
        <v>0</v>
      </c>
      <c r="H27" s="188">
        <f t="shared" si="4"/>
        <v>3203.5130927856962</v>
      </c>
      <c r="I27" s="189">
        <f t="shared" si="4"/>
        <v>2500</v>
      </c>
      <c r="J27" s="190">
        <f t="shared" si="4"/>
        <v>1248.0319661886372</v>
      </c>
      <c r="K27" s="27"/>
      <c r="L27" s="27"/>
      <c r="M27" s="27"/>
      <c r="N27" s="28"/>
    </row>
    <row r="28" spans="2:71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33.599999999999994</v>
      </c>
      <c r="F28" s="187">
        <f t="shared" si="2"/>
        <v>7.4399999999999995</v>
      </c>
      <c r="G28" s="186">
        <f t="shared" si="3"/>
        <v>0</v>
      </c>
      <c r="H28" s="188">
        <f t="shared" si="4"/>
        <v>3844.2157113428352</v>
      </c>
      <c r="I28" s="189">
        <f t="shared" si="4"/>
        <v>3000</v>
      </c>
      <c r="J28" s="190">
        <f t="shared" si="4"/>
        <v>1497.6383594263646</v>
      </c>
      <c r="K28" s="27"/>
      <c r="L28" s="27"/>
      <c r="M28" s="27"/>
      <c r="N28" s="28"/>
    </row>
    <row r="29" spans="2:71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39.199999999999996</v>
      </c>
      <c r="F29" s="187">
        <f t="shared" si="2"/>
        <v>8.68</v>
      </c>
      <c r="G29" s="186">
        <f t="shared" si="3"/>
        <v>0</v>
      </c>
      <c r="H29" s="188">
        <f t="shared" si="4"/>
        <v>4484.9183298999742</v>
      </c>
      <c r="I29" s="189">
        <f t="shared" si="4"/>
        <v>3500</v>
      </c>
      <c r="J29" s="190">
        <f t="shared" si="4"/>
        <v>1747.2447526640919</v>
      </c>
      <c r="K29" s="27"/>
      <c r="L29" s="27"/>
      <c r="M29" s="27"/>
      <c r="N29" s="28"/>
      <c r="BI29" s="81"/>
      <c r="BJ29" s="82"/>
      <c r="BK29" s="82"/>
      <c r="BL29" s="82"/>
      <c r="BM29" s="82"/>
      <c r="BN29" s="83"/>
      <c r="BO29" s="83"/>
      <c r="BP29" s="83"/>
      <c r="BQ29" s="84"/>
      <c r="BR29" s="85"/>
      <c r="BS29" s="17"/>
    </row>
    <row r="30" spans="2:71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44.8</v>
      </c>
      <c r="F30" s="187">
        <f t="shared" si="2"/>
        <v>9.92</v>
      </c>
      <c r="G30" s="186">
        <f t="shared" si="3"/>
        <v>0</v>
      </c>
      <c r="H30" s="188">
        <f t="shared" si="4"/>
        <v>5125.6209484571136</v>
      </c>
      <c r="I30" s="189">
        <f t="shared" si="4"/>
        <v>4000</v>
      </c>
      <c r="J30" s="190">
        <f t="shared" si="4"/>
        <v>1996.8511459018193</v>
      </c>
      <c r="K30" s="27"/>
      <c r="L30" s="27"/>
      <c r="M30" s="27"/>
      <c r="N30" s="28"/>
    </row>
    <row r="31" spans="2:71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50.4</v>
      </c>
      <c r="F31" s="187">
        <f t="shared" si="2"/>
        <v>11.16</v>
      </c>
      <c r="G31" s="186">
        <f t="shared" si="3"/>
        <v>0</v>
      </c>
      <c r="H31" s="188">
        <f t="shared" si="4"/>
        <v>5766.3235670142531</v>
      </c>
      <c r="I31" s="189">
        <f t="shared" si="4"/>
        <v>4500</v>
      </c>
      <c r="J31" s="190">
        <f t="shared" si="4"/>
        <v>2246.457539139547</v>
      </c>
      <c r="K31" s="27"/>
      <c r="L31" s="27"/>
      <c r="M31" s="27"/>
      <c r="N31" s="28"/>
    </row>
    <row r="32" spans="2:71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56</v>
      </c>
      <c r="F32" s="187">
        <f t="shared" si="2"/>
        <v>12.4</v>
      </c>
      <c r="G32" s="186">
        <f t="shared" si="3"/>
        <v>0</v>
      </c>
      <c r="H32" s="188">
        <f t="shared" si="4"/>
        <v>6407.0261855713925</v>
      </c>
      <c r="I32" s="189">
        <f t="shared" si="4"/>
        <v>5000</v>
      </c>
      <c r="J32" s="190">
        <f t="shared" si="4"/>
        <v>2496.0639323772743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61.599999999999994</v>
      </c>
      <c r="F33" s="187">
        <f t="shared" si="2"/>
        <v>13.64</v>
      </c>
      <c r="G33" s="186">
        <f t="shared" si="3"/>
        <v>0</v>
      </c>
      <c r="H33" s="188">
        <f t="shared" si="4"/>
        <v>7047.728804128531</v>
      </c>
      <c r="I33" s="189">
        <f t="shared" si="4"/>
        <v>5500</v>
      </c>
      <c r="J33" s="190">
        <f t="shared" si="4"/>
        <v>2745.6703256150017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67.199999999999989</v>
      </c>
      <c r="F34" s="187">
        <f t="shared" si="2"/>
        <v>14.879999999999999</v>
      </c>
      <c r="G34" s="186">
        <f t="shared" si="3"/>
        <v>0</v>
      </c>
      <c r="H34" s="188">
        <f t="shared" si="4"/>
        <v>7688.4314226856704</v>
      </c>
      <c r="I34" s="189">
        <f t="shared" si="4"/>
        <v>6000</v>
      </c>
      <c r="J34" s="190">
        <f t="shared" si="4"/>
        <v>2995.2767188527291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72.8</v>
      </c>
      <c r="F35" s="187">
        <f t="shared" si="2"/>
        <v>16.12</v>
      </c>
      <c r="G35" s="186">
        <f t="shared" si="3"/>
        <v>0</v>
      </c>
      <c r="H35" s="188">
        <f t="shared" si="4"/>
        <v>8329.134041242809</v>
      </c>
      <c r="I35" s="189">
        <f t="shared" si="4"/>
        <v>6500</v>
      </c>
      <c r="J35" s="190">
        <f t="shared" si="4"/>
        <v>3244.8831120904565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78.399999999999991</v>
      </c>
      <c r="F36" s="187">
        <f t="shared" si="2"/>
        <v>17.36</v>
      </c>
      <c r="G36" s="186">
        <f t="shared" si="3"/>
        <v>0</v>
      </c>
      <c r="H36" s="188">
        <f t="shared" si="4"/>
        <v>8969.8366597999484</v>
      </c>
      <c r="I36" s="189">
        <f t="shared" si="4"/>
        <v>7000</v>
      </c>
      <c r="J36" s="190">
        <f t="shared" si="4"/>
        <v>3494.4895053281839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84</v>
      </c>
      <c r="F37" s="196">
        <f t="shared" si="2"/>
        <v>18.600000000000001</v>
      </c>
      <c r="G37" s="195">
        <f t="shared" si="3"/>
        <v>0</v>
      </c>
      <c r="H37" s="197">
        <f t="shared" si="4"/>
        <v>9610.5392783570878</v>
      </c>
      <c r="I37" s="198">
        <f t="shared" si="4"/>
        <v>7500</v>
      </c>
      <c r="J37" s="199">
        <f t="shared" si="4"/>
        <v>3744.0958985659113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107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108</v>
      </c>
      <c r="C40" s="206"/>
      <c r="D40" s="206"/>
      <c r="E40" s="206"/>
      <c r="F40" s="207">
        <v>0.87</v>
      </c>
      <c r="G40" s="196">
        <v>0.75</v>
      </c>
      <c r="H40" s="196">
        <v>0.63</v>
      </c>
      <c r="I40" s="196">
        <v>0.51</v>
      </c>
      <c r="J40" s="208">
        <v>0.41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109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110</v>
      </c>
      <c r="C44" s="212"/>
      <c r="D44" s="213"/>
      <c r="E44" s="213"/>
      <c r="F44" s="213"/>
      <c r="G44" s="213"/>
      <c r="H44" s="213"/>
      <c r="I44" s="213"/>
      <c r="J44" s="214" t="s">
        <v>111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112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/>
      <c r="AG47" s="219"/>
      <c r="AH47" s="219"/>
      <c r="AI47" s="219"/>
      <c r="AJ47" s="217"/>
      <c r="AK47" s="217"/>
    </row>
    <row r="48" spans="1:37" ht="15" customHeight="1" x14ac:dyDescent="0.2">
      <c r="A48" s="218"/>
      <c r="B48" s="138" t="s">
        <v>113</v>
      </c>
      <c r="C48" s="135"/>
      <c r="J48" s="105"/>
      <c r="AF48" s="219"/>
      <c r="AG48" s="219"/>
      <c r="AH48" s="219"/>
      <c r="AI48" s="219"/>
      <c r="AJ48" s="217"/>
      <c r="AK48" s="217"/>
    </row>
    <row r="49" spans="1:37" ht="30.75" customHeight="1" x14ac:dyDescent="0.2">
      <c r="A49" s="220"/>
      <c r="B49" s="223" t="str">
        <f>B6&amp;" je vysoký radiátor s čistou, rovnou čelní plochou; vhodný do větších prostor, které potřebují vysoký výkon."</f>
        <v>GARDA 1400 je vysoký radiátor s čistou, rovnou čelní plochou; vhodný do větších prostor, které potřebují vysoký výkon.</v>
      </c>
      <c r="C49" s="223"/>
      <c r="D49" s="223"/>
      <c r="E49" s="223"/>
      <c r="F49" s="223"/>
      <c r="G49" s="223"/>
      <c r="H49" s="223"/>
      <c r="I49" s="223"/>
      <c r="J49" s="223"/>
      <c r="AF49" s="219"/>
      <c r="AG49" s="219"/>
      <c r="AH49" s="219"/>
      <c r="AI49" s="219"/>
      <c r="AJ49" s="217"/>
      <c r="AK49" s="217"/>
    </row>
    <row r="50" spans="1:37" x14ac:dyDescent="0.2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ageMargins left="0.39374999999999999" right="0.19652777777777777" top="0.39374999999999999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6"/>
  <sheetViews>
    <sheetView showGridLines="0" workbookViewId="0">
      <selection activeCell="D24" sqref="D24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54296875" style="102" customWidth="1"/>
    <col min="11" max="11" width="3.453125" style="102" customWidth="1"/>
    <col min="12" max="12" width="1.1796875" style="102" customWidth="1"/>
    <col min="13" max="30" width="1" style="102" customWidth="1"/>
    <col min="31" max="36" width="1.26953125" style="102" customWidth="1"/>
    <col min="37" max="38" width="1" style="102" customWidth="1"/>
    <col min="39" max="59" width="1.26953125" style="102" customWidth="1"/>
    <col min="60" max="16384" width="9.1796875" style="102"/>
  </cols>
  <sheetData>
    <row r="1" spans="2:30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1.2870949872658235</v>
      </c>
      <c r="I2" s="102">
        <f>SERIESSUM((I19/50),$J$11,0,1)</f>
        <v>1</v>
      </c>
      <c r="J2" s="102">
        <f>SERIESSUM((J19/50),$J$11,0,1)</f>
        <v>0.49305432861565934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14.25" customHeight="1" x14ac:dyDescent="0.25">
      <c r="C5" s="107"/>
      <c r="E5" s="110"/>
      <c r="I5" s="111">
        <v>145</v>
      </c>
    </row>
    <row r="6" spans="2:30" s="106" customFormat="1" ht="22.5" customHeight="1" x14ac:dyDescent="0.45">
      <c r="B6" s="112" t="s">
        <v>62</v>
      </c>
      <c r="C6" s="107"/>
      <c r="E6" s="110"/>
      <c r="G6" s="113"/>
    </row>
    <row r="7" spans="2:30" s="106" customFormat="1" ht="15.75" customHeight="1" x14ac:dyDescent="0.25">
      <c r="B7" s="114"/>
      <c r="C7" s="107"/>
      <c r="E7" s="110"/>
    </row>
    <row r="8" spans="2:30" s="106" customFormat="1" ht="12.75" customHeight="1" x14ac:dyDescent="0.25">
      <c r="B8" s="115" t="s">
        <v>85</v>
      </c>
      <c r="C8" s="107"/>
      <c r="E8" s="110"/>
      <c r="F8" s="31"/>
      <c r="G8" s="31"/>
      <c r="H8" s="31"/>
      <c r="I8" s="86" t="s">
        <v>86</v>
      </c>
      <c r="J8" s="31"/>
    </row>
    <row r="9" spans="2:30" ht="15" customHeight="1" x14ac:dyDescent="0.2">
      <c r="B9" s="116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21" customFormat="1" ht="15" customHeight="1" x14ac:dyDescent="0.25">
      <c r="B10" s="117" t="s">
        <v>36</v>
      </c>
      <c r="C10" s="118" t="s">
        <v>37</v>
      </c>
      <c r="D10" s="119" t="s">
        <v>38</v>
      </c>
      <c r="E10" s="119" t="s">
        <v>39</v>
      </c>
      <c r="F10" s="119" t="s">
        <v>40</v>
      </c>
      <c r="G10" s="119" t="s">
        <v>41</v>
      </c>
      <c r="H10" s="119" t="s">
        <v>42</v>
      </c>
      <c r="I10" s="119" t="s">
        <v>43</v>
      </c>
      <c r="J10" s="120" t="s">
        <v>44</v>
      </c>
    </row>
    <row r="11" spans="2:30" s="106" customFormat="1" ht="15" customHeight="1" x14ac:dyDescent="0.25">
      <c r="B11" s="122">
        <v>1600</v>
      </c>
      <c r="C11" s="123">
        <v>1666</v>
      </c>
      <c r="D11" s="124">
        <v>80</v>
      </c>
      <c r="E11" s="124">
        <v>90</v>
      </c>
      <c r="F11" s="125">
        <v>3</v>
      </c>
      <c r="G11" s="125">
        <v>0.7</v>
      </c>
      <c r="H11" s="125"/>
      <c r="I11" s="123">
        <v>275</v>
      </c>
      <c r="J11" s="126">
        <v>1.3843000000000001</v>
      </c>
    </row>
    <row r="12" spans="2:30" ht="15" customHeight="1" x14ac:dyDescent="0.25">
      <c r="B12" s="127" t="s">
        <v>45</v>
      </c>
      <c r="C12" s="128" t="s">
        <v>45</v>
      </c>
      <c r="D12" s="129" t="s">
        <v>45</v>
      </c>
      <c r="E12" s="129" t="s">
        <v>45</v>
      </c>
      <c r="F12" s="129" t="s">
        <v>46</v>
      </c>
      <c r="G12" s="129" t="s">
        <v>47</v>
      </c>
      <c r="H12" s="129" t="s">
        <v>87</v>
      </c>
      <c r="I12" s="129" t="s">
        <v>49</v>
      </c>
      <c r="J12" s="130" t="s">
        <v>36</v>
      </c>
      <c r="K12" s="106"/>
    </row>
    <row r="13" spans="2:30" s="106" customFormat="1" ht="15" customHeight="1" x14ac:dyDescent="0.25">
      <c r="B13" s="131">
        <f>E11*C11*D11/1000000000</f>
        <v>1.1995199999999999E-2</v>
      </c>
      <c r="C13" s="132" t="s">
        <v>88</v>
      </c>
      <c r="D13" s="133"/>
      <c r="E13" s="133"/>
      <c r="F13" s="133"/>
      <c r="G13" s="133"/>
      <c r="H13" s="133"/>
      <c r="J13" s="134"/>
      <c r="L13" s="121"/>
      <c r="M13" s="121"/>
      <c r="N13" s="121"/>
      <c r="O13" s="121"/>
      <c r="P13" s="121"/>
      <c r="Q13" s="121"/>
      <c r="R13" s="121"/>
      <c r="S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</row>
    <row r="14" spans="2:30" ht="15" customHeight="1" x14ac:dyDescent="0.2">
      <c r="B14" s="114"/>
      <c r="C14" s="135"/>
      <c r="D14" s="103"/>
      <c r="E14" s="103"/>
      <c r="F14" s="103"/>
      <c r="I14" s="136" t="s">
        <v>89</v>
      </c>
      <c r="J14" s="137" t="s">
        <v>90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8" t="s">
        <v>91</v>
      </c>
      <c r="C15" s="139"/>
      <c r="D15" s="139"/>
      <c r="E15" s="139"/>
      <c r="F15" s="139"/>
      <c r="G15" s="106"/>
      <c r="H15" s="106" t="s">
        <v>92</v>
      </c>
      <c r="I15" s="113" t="s">
        <v>93</v>
      </c>
      <c r="J15" s="140" t="s">
        <v>94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95</v>
      </c>
      <c r="G16" s="145" t="s">
        <v>96</v>
      </c>
      <c r="H16" s="146">
        <v>90</v>
      </c>
      <c r="I16" s="147">
        <v>75</v>
      </c>
      <c r="J16" s="148">
        <v>55</v>
      </c>
    </row>
    <row r="17" spans="2:71" s="106" customFormat="1" ht="15" customHeight="1" x14ac:dyDescent="0.2">
      <c r="B17" s="149"/>
      <c r="C17" s="150"/>
      <c r="D17" s="133"/>
      <c r="E17" s="133"/>
      <c r="F17" s="151" t="s">
        <v>97</v>
      </c>
      <c r="G17" s="152" t="s">
        <v>98</v>
      </c>
      <c r="H17" s="124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71" s="106" customFormat="1" ht="15" customHeight="1" x14ac:dyDescent="0.2">
      <c r="B18" s="155"/>
      <c r="C18" s="133"/>
      <c r="D18" s="133"/>
      <c r="E18" s="133"/>
      <c r="F18" s="151" t="s">
        <v>99</v>
      </c>
      <c r="G18" s="152" t="s">
        <v>100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71" s="106" customFormat="1" ht="15" customHeight="1" x14ac:dyDescent="0.25">
      <c r="B19" s="158"/>
      <c r="C19" s="159"/>
      <c r="D19" s="160"/>
      <c r="E19" s="161"/>
      <c r="F19" s="162" t="s">
        <v>101</v>
      </c>
      <c r="G19" s="163" t="s">
        <v>102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71" s="106" customFormat="1" ht="15" customHeight="1" x14ac:dyDescent="0.2">
      <c r="B20" s="167" t="s">
        <v>103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/>
      <c r="M20" s="174"/>
      <c r="N20" s="174"/>
      <c r="O20" s="174"/>
      <c r="P20" s="174"/>
      <c r="Q20" s="174"/>
      <c r="R20" s="174"/>
      <c r="S20" s="174"/>
      <c r="T20" s="27"/>
      <c r="U20" s="27"/>
      <c r="V20" s="174"/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71" s="121" customFormat="1" ht="15" customHeight="1" thickBot="1" x14ac:dyDescent="0.25">
      <c r="B21" s="175" t="s">
        <v>104</v>
      </c>
      <c r="C21" s="176" t="s">
        <v>105</v>
      </c>
      <c r="D21" s="176"/>
      <c r="E21" s="177" t="s">
        <v>46</v>
      </c>
      <c r="F21" s="177" t="s">
        <v>47</v>
      </c>
      <c r="G21" s="178" t="s">
        <v>87</v>
      </c>
      <c r="H21" s="179" t="s">
        <v>106</v>
      </c>
      <c r="I21" s="180" t="s">
        <v>106</v>
      </c>
      <c r="J21" s="181" t="s">
        <v>106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71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3</v>
      </c>
      <c r="F22" s="187">
        <f t="shared" ref="F22:F37" si="2">$G$11*B22</f>
        <v>0.7</v>
      </c>
      <c r="G22" s="186">
        <f t="shared" ref="G22:G37" si="3">$H$11*B22</f>
        <v>0</v>
      </c>
      <c r="H22" s="188">
        <f t="shared" ref="H22:J37" si="4">$I$11*H$2*H$3*$B22</f>
        <v>353.95112149810149</v>
      </c>
      <c r="I22" s="189">
        <f t="shared" si="4"/>
        <v>275</v>
      </c>
      <c r="J22" s="190">
        <f t="shared" si="4"/>
        <v>135.58994036930633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71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6</v>
      </c>
      <c r="F23" s="187">
        <f t="shared" si="2"/>
        <v>1.4</v>
      </c>
      <c r="G23" s="186">
        <f t="shared" si="3"/>
        <v>0</v>
      </c>
      <c r="H23" s="188">
        <f t="shared" si="4"/>
        <v>707.90224299620297</v>
      </c>
      <c r="I23" s="189">
        <f t="shared" si="4"/>
        <v>550</v>
      </c>
      <c r="J23" s="190">
        <f t="shared" si="4"/>
        <v>271.17988073861267</v>
      </c>
      <c r="K23" s="27"/>
      <c r="L23" s="27"/>
      <c r="M23" s="27"/>
    </row>
    <row r="24" spans="2:71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12</v>
      </c>
      <c r="F24" s="187">
        <f t="shared" si="2"/>
        <v>2.8</v>
      </c>
      <c r="G24" s="186">
        <f t="shared" si="3"/>
        <v>0</v>
      </c>
      <c r="H24" s="188">
        <f t="shared" si="4"/>
        <v>1415.8044859924059</v>
      </c>
      <c r="I24" s="189">
        <f t="shared" si="4"/>
        <v>1100</v>
      </c>
      <c r="J24" s="190">
        <f t="shared" si="4"/>
        <v>542.35976147722533</v>
      </c>
      <c r="K24" s="27"/>
      <c r="L24" s="27"/>
      <c r="M24" s="27"/>
    </row>
    <row r="25" spans="2:71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18</v>
      </c>
      <c r="F25" s="187">
        <f t="shared" si="2"/>
        <v>4.1999999999999993</v>
      </c>
      <c r="G25" s="186">
        <f t="shared" si="3"/>
        <v>0</v>
      </c>
      <c r="H25" s="188">
        <f t="shared" si="4"/>
        <v>2123.706728988609</v>
      </c>
      <c r="I25" s="189">
        <f t="shared" si="4"/>
        <v>1650</v>
      </c>
      <c r="J25" s="190">
        <f t="shared" si="4"/>
        <v>813.53964221583806</v>
      </c>
      <c r="K25" s="27"/>
      <c r="L25" s="27"/>
      <c r="M25" s="27"/>
    </row>
    <row r="26" spans="2:71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24</v>
      </c>
      <c r="F26" s="187">
        <f t="shared" si="2"/>
        <v>5.6</v>
      </c>
      <c r="G26" s="186">
        <f t="shared" si="3"/>
        <v>0</v>
      </c>
      <c r="H26" s="188">
        <f t="shared" si="4"/>
        <v>2831.6089719848119</v>
      </c>
      <c r="I26" s="189">
        <f t="shared" si="4"/>
        <v>2200</v>
      </c>
      <c r="J26" s="190">
        <f t="shared" si="4"/>
        <v>1084.7195229544507</v>
      </c>
      <c r="K26" s="27"/>
      <c r="L26" s="27"/>
      <c r="M26" s="27"/>
    </row>
    <row r="27" spans="2:71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30</v>
      </c>
      <c r="F27" s="187">
        <f t="shared" si="2"/>
        <v>7</v>
      </c>
      <c r="G27" s="186">
        <f t="shared" si="3"/>
        <v>0</v>
      </c>
      <c r="H27" s="188">
        <f t="shared" si="4"/>
        <v>3539.5112149810147</v>
      </c>
      <c r="I27" s="189">
        <f t="shared" si="4"/>
        <v>2750</v>
      </c>
      <c r="J27" s="190">
        <f t="shared" si="4"/>
        <v>1355.8994036930633</v>
      </c>
      <c r="K27" s="27"/>
      <c r="L27" s="27"/>
      <c r="M27" s="27"/>
      <c r="N27" s="28"/>
    </row>
    <row r="28" spans="2:71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36</v>
      </c>
      <c r="F28" s="187">
        <f t="shared" si="2"/>
        <v>8.3999999999999986</v>
      </c>
      <c r="G28" s="186">
        <f t="shared" si="3"/>
        <v>0</v>
      </c>
      <c r="H28" s="188">
        <f t="shared" si="4"/>
        <v>4247.4134579772181</v>
      </c>
      <c r="I28" s="189">
        <f t="shared" si="4"/>
        <v>3300</v>
      </c>
      <c r="J28" s="190">
        <f t="shared" si="4"/>
        <v>1627.0792844316761</v>
      </c>
      <c r="K28" s="27"/>
      <c r="L28" s="27"/>
      <c r="M28" s="27"/>
      <c r="N28" s="28"/>
    </row>
    <row r="29" spans="2:71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42</v>
      </c>
      <c r="F29" s="187">
        <f t="shared" si="2"/>
        <v>9.7999999999999989</v>
      </c>
      <c r="G29" s="186">
        <f t="shared" si="3"/>
        <v>0</v>
      </c>
      <c r="H29" s="188">
        <f t="shared" si="4"/>
        <v>4955.3157009734205</v>
      </c>
      <c r="I29" s="189">
        <f t="shared" si="4"/>
        <v>3850</v>
      </c>
      <c r="J29" s="190">
        <f t="shared" si="4"/>
        <v>1898.2591651702887</v>
      </c>
      <c r="K29" s="27"/>
      <c r="L29" s="27"/>
      <c r="M29" s="27"/>
      <c r="N29" s="28"/>
      <c r="BI29" s="81"/>
      <c r="BJ29" s="82"/>
      <c r="BK29" s="82"/>
      <c r="BL29" s="82"/>
      <c r="BM29" s="82"/>
      <c r="BN29" s="83"/>
      <c r="BO29" s="83"/>
      <c r="BP29" s="83"/>
      <c r="BQ29" s="84"/>
      <c r="BR29" s="85"/>
      <c r="BS29" s="17"/>
    </row>
    <row r="30" spans="2:71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48</v>
      </c>
      <c r="F30" s="187">
        <f t="shared" si="2"/>
        <v>11.2</v>
      </c>
      <c r="G30" s="186">
        <f t="shared" si="3"/>
        <v>0</v>
      </c>
      <c r="H30" s="188">
        <f t="shared" si="4"/>
        <v>5663.2179439696238</v>
      </c>
      <c r="I30" s="189">
        <f t="shared" si="4"/>
        <v>4400</v>
      </c>
      <c r="J30" s="190">
        <f t="shared" si="4"/>
        <v>2169.4390459089013</v>
      </c>
      <c r="K30" s="27"/>
      <c r="L30" s="27"/>
      <c r="M30" s="27"/>
      <c r="N30" s="28"/>
    </row>
    <row r="31" spans="2:71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54</v>
      </c>
      <c r="F31" s="187">
        <f t="shared" si="2"/>
        <v>12.6</v>
      </c>
      <c r="G31" s="186">
        <f t="shared" si="3"/>
        <v>0</v>
      </c>
      <c r="H31" s="188">
        <f t="shared" si="4"/>
        <v>6371.1201869658271</v>
      </c>
      <c r="I31" s="189">
        <f t="shared" si="4"/>
        <v>4950</v>
      </c>
      <c r="J31" s="190">
        <f t="shared" si="4"/>
        <v>2440.6189266475139</v>
      </c>
      <c r="K31" s="27"/>
      <c r="L31" s="27"/>
      <c r="M31" s="27"/>
      <c r="N31" s="28"/>
    </row>
    <row r="32" spans="2:71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60</v>
      </c>
      <c r="F32" s="187">
        <f t="shared" si="2"/>
        <v>14</v>
      </c>
      <c r="G32" s="186">
        <f t="shared" si="3"/>
        <v>0</v>
      </c>
      <c r="H32" s="188">
        <f t="shared" si="4"/>
        <v>7079.0224299620295</v>
      </c>
      <c r="I32" s="189">
        <f t="shared" si="4"/>
        <v>5500</v>
      </c>
      <c r="J32" s="190">
        <f t="shared" si="4"/>
        <v>2711.7988073861266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66</v>
      </c>
      <c r="F33" s="187">
        <f t="shared" si="2"/>
        <v>15.399999999999999</v>
      </c>
      <c r="G33" s="186">
        <f t="shared" si="3"/>
        <v>0</v>
      </c>
      <c r="H33" s="188">
        <f t="shared" si="4"/>
        <v>7786.9246729582328</v>
      </c>
      <c r="I33" s="189">
        <f t="shared" si="4"/>
        <v>6050</v>
      </c>
      <c r="J33" s="190">
        <f t="shared" si="4"/>
        <v>2982.9786881247392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72</v>
      </c>
      <c r="F34" s="187">
        <f t="shared" si="2"/>
        <v>16.799999999999997</v>
      </c>
      <c r="G34" s="186">
        <f t="shared" si="3"/>
        <v>0</v>
      </c>
      <c r="H34" s="188">
        <f t="shared" si="4"/>
        <v>8494.8269159544361</v>
      </c>
      <c r="I34" s="189">
        <f t="shared" si="4"/>
        <v>6600</v>
      </c>
      <c r="J34" s="190">
        <f t="shared" si="4"/>
        <v>3254.1585688633522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78</v>
      </c>
      <c r="F35" s="187">
        <f t="shared" si="2"/>
        <v>18.2</v>
      </c>
      <c r="G35" s="186">
        <f t="shared" si="3"/>
        <v>0</v>
      </c>
      <c r="H35" s="188">
        <f t="shared" si="4"/>
        <v>9202.7291589506385</v>
      </c>
      <c r="I35" s="189">
        <f t="shared" si="4"/>
        <v>7150</v>
      </c>
      <c r="J35" s="190">
        <f t="shared" si="4"/>
        <v>3525.3384496019648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84</v>
      </c>
      <c r="F36" s="187">
        <f t="shared" si="2"/>
        <v>19.599999999999998</v>
      </c>
      <c r="G36" s="186">
        <f t="shared" si="3"/>
        <v>0</v>
      </c>
      <c r="H36" s="188">
        <f t="shared" si="4"/>
        <v>9910.6314019468409</v>
      </c>
      <c r="I36" s="189">
        <f t="shared" si="4"/>
        <v>7700</v>
      </c>
      <c r="J36" s="190">
        <f t="shared" si="4"/>
        <v>3796.5183303405774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90</v>
      </c>
      <c r="F37" s="196">
        <f t="shared" si="2"/>
        <v>21</v>
      </c>
      <c r="G37" s="195">
        <f t="shared" si="3"/>
        <v>0</v>
      </c>
      <c r="H37" s="197">
        <f t="shared" si="4"/>
        <v>10618.533644943045</v>
      </c>
      <c r="I37" s="198">
        <f t="shared" si="4"/>
        <v>8250</v>
      </c>
      <c r="J37" s="199">
        <f t="shared" si="4"/>
        <v>4067.6982110791901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107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108</v>
      </c>
      <c r="C40" s="206"/>
      <c r="D40" s="206"/>
      <c r="E40" s="206"/>
      <c r="F40" s="207">
        <v>0.87</v>
      </c>
      <c r="G40" s="196">
        <v>0.75</v>
      </c>
      <c r="H40" s="196">
        <v>0.63</v>
      </c>
      <c r="I40" s="196">
        <v>0.51</v>
      </c>
      <c r="J40" s="208">
        <v>0.41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109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110</v>
      </c>
      <c r="C44" s="212"/>
      <c r="D44" s="213"/>
      <c r="E44" s="213"/>
      <c r="F44" s="213"/>
      <c r="G44" s="213"/>
      <c r="H44" s="213"/>
      <c r="I44" s="213"/>
      <c r="J44" s="214" t="s">
        <v>111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112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/>
      <c r="AG47" s="219"/>
      <c r="AH47" s="219"/>
      <c r="AI47" s="219"/>
      <c r="AJ47" s="217"/>
      <c r="AK47" s="217"/>
    </row>
    <row r="48" spans="1:37" ht="15" customHeight="1" x14ac:dyDescent="0.2">
      <c r="A48" s="218"/>
      <c r="B48" s="138" t="s">
        <v>113</v>
      </c>
      <c r="C48" s="135"/>
      <c r="J48" s="105"/>
      <c r="AF48" s="219"/>
      <c r="AG48" s="219"/>
      <c r="AH48" s="219"/>
      <c r="AI48" s="219"/>
      <c r="AJ48" s="217"/>
      <c r="AK48" s="217"/>
    </row>
    <row r="49" spans="1:37" ht="28.5" customHeight="1" x14ac:dyDescent="0.2">
      <c r="A49" s="220"/>
      <c r="B49" s="221" t="str">
        <f>B6&amp;" je vysoký radiátor s čistou, rovnou čelní plochou; vhodný do větších prostor, které potřebují vysoký výkon."</f>
        <v>GARDA 1600 je vysoký radiátor s čistou, rovnou čelní plochou; vhodný do větších prostor, které potřebují vysoký výkon.</v>
      </c>
      <c r="C49" s="221"/>
      <c r="D49" s="221"/>
      <c r="E49" s="221"/>
      <c r="F49" s="221"/>
      <c r="G49" s="221"/>
      <c r="H49" s="221"/>
      <c r="I49" s="221"/>
      <c r="J49" s="221"/>
      <c r="AF49" s="219"/>
      <c r="AG49" s="219"/>
      <c r="AH49" s="219"/>
      <c r="AI49" s="219"/>
      <c r="AJ49" s="217"/>
      <c r="AK49" s="217"/>
    </row>
    <row r="50" spans="1:37" x14ac:dyDescent="0.2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ageMargins left="0.39374999999999999" right="0.19652777777777777" top="0.39374999999999999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6"/>
  <sheetViews>
    <sheetView showGridLines="0" workbookViewId="0">
      <selection activeCell="D24" sqref="D24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54296875" style="102" customWidth="1"/>
    <col min="11" max="11" width="3.453125" style="102" customWidth="1"/>
    <col min="12" max="12" width="1.1796875" style="102" customWidth="1"/>
    <col min="13" max="30" width="1" style="102" customWidth="1"/>
    <col min="31" max="36" width="1.26953125" style="102" customWidth="1"/>
    <col min="37" max="38" width="1" style="102" customWidth="1"/>
    <col min="39" max="59" width="1.26953125" style="102" customWidth="1"/>
    <col min="60" max="16384" width="9.1796875" style="102"/>
  </cols>
  <sheetData>
    <row r="1" spans="2:30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1.2807045453654191</v>
      </c>
      <c r="I2" s="102">
        <f>SERIESSUM((I19/50),$J$11,0,1)</f>
        <v>1</v>
      </c>
      <c r="J2" s="102">
        <f>SERIESSUM((J19/50),$J$11,0,1)</f>
        <v>0.49997840502110452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14.25" customHeight="1" x14ac:dyDescent="0.25">
      <c r="C5" s="107"/>
      <c r="E5" s="110"/>
      <c r="I5" s="111">
        <v>145</v>
      </c>
    </row>
    <row r="6" spans="2:30" s="106" customFormat="1" ht="22.5" customHeight="1" x14ac:dyDescent="0.45">
      <c r="B6" s="112" t="s">
        <v>61</v>
      </c>
      <c r="C6" s="107"/>
      <c r="E6" s="110"/>
      <c r="G6" s="113"/>
    </row>
    <row r="7" spans="2:30" s="106" customFormat="1" ht="15.75" customHeight="1" x14ac:dyDescent="0.25">
      <c r="B7" s="114"/>
      <c r="C7" s="107"/>
      <c r="E7" s="110"/>
    </row>
    <row r="8" spans="2:30" s="106" customFormat="1" ht="12.75" customHeight="1" x14ac:dyDescent="0.25">
      <c r="B8" s="115" t="s">
        <v>85</v>
      </c>
      <c r="C8" s="107"/>
      <c r="E8" s="110"/>
      <c r="F8" s="31"/>
      <c r="G8" s="31"/>
      <c r="H8" s="31"/>
      <c r="I8" s="86" t="s">
        <v>86</v>
      </c>
      <c r="J8" s="31"/>
    </row>
    <row r="9" spans="2:30" ht="15" customHeight="1" x14ac:dyDescent="0.2">
      <c r="B9" s="116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21" customFormat="1" ht="15" customHeight="1" x14ac:dyDescent="0.25">
      <c r="B10" s="117" t="s">
        <v>36</v>
      </c>
      <c r="C10" s="118" t="s">
        <v>37</v>
      </c>
      <c r="D10" s="119" t="s">
        <v>38</v>
      </c>
      <c r="E10" s="119" t="s">
        <v>39</v>
      </c>
      <c r="F10" s="119" t="s">
        <v>40</v>
      </c>
      <c r="G10" s="119" t="s">
        <v>41</v>
      </c>
      <c r="H10" s="119" t="s">
        <v>42</v>
      </c>
      <c r="I10" s="119" t="s">
        <v>43</v>
      </c>
      <c r="J10" s="120" t="s">
        <v>44</v>
      </c>
    </row>
    <row r="11" spans="2:30" s="106" customFormat="1" ht="15" customHeight="1" x14ac:dyDescent="0.25">
      <c r="B11" s="122">
        <v>1800</v>
      </c>
      <c r="C11" s="123">
        <v>1866</v>
      </c>
      <c r="D11" s="124">
        <v>80</v>
      </c>
      <c r="E11" s="124">
        <v>90</v>
      </c>
      <c r="F11" s="125">
        <v>3.4</v>
      </c>
      <c r="G11" s="125">
        <v>0.78</v>
      </c>
      <c r="H11" s="125"/>
      <c r="I11" s="123">
        <v>300</v>
      </c>
      <c r="J11" s="126">
        <v>1.357</v>
      </c>
    </row>
    <row r="12" spans="2:30" ht="15" customHeight="1" x14ac:dyDescent="0.25">
      <c r="B12" s="127" t="s">
        <v>45</v>
      </c>
      <c r="C12" s="128" t="s">
        <v>45</v>
      </c>
      <c r="D12" s="129" t="s">
        <v>45</v>
      </c>
      <c r="E12" s="129" t="s">
        <v>45</v>
      </c>
      <c r="F12" s="129" t="s">
        <v>46</v>
      </c>
      <c r="G12" s="129" t="s">
        <v>47</v>
      </c>
      <c r="H12" s="129" t="s">
        <v>87</v>
      </c>
      <c r="I12" s="129" t="s">
        <v>49</v>
      </c>
      <c r="J12" s="130" t="s">
        <v>36</v>
      </c>
      <c r="K12" s="106"/>
    </row>
    <row r="13" spans="2:30" s="106" customFormat="1" ht="15" customHeight="1" x14ac:dyDescent="0.25">
      <c r="B13" s="131">
        <f>E11*C11*D11/1000000000</f>
        <v>1.34352E-2</v>
      </c>
      <c r="C13" s="132" t="s">
        <v>88</v>
      </c>
      <c r="D13" s="133"/>
      <c r="E13" s="133"/>
      <c r="F13" s="133"/>
      <c r="G13" s="133"/>
      <c r="H13" s="133"/>
      <c r="J13" s="134"/>
      <c r="L13" s="121"/>
      <c r="M13" s="121"/>
      <c r="N13" s="121"/>
      <c r="O13" s="121"/>
      <c r="P13" s="121"/>
      <c r="Q13" s="121"/>
      <c r="R13" s="121"/>
      <c r="S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</row>
    <row r="14" spans="2:30" ht="15" customHeight="1" x14ac:dyDescent="0.2">
      <c r="B14" s="114"/>
      <c r="C14" s="135"/>
      <c r="D14" s="103"/>
      <c r="E14" s="103"/>
      <c r="F14" s="103"/>
      <c r="I14" s="136" t="s">
        <v>89</v>
      </c>
      <c r="J14" s="137" t="s">
        <v>90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8" t="s">
        <v>91</v>
      </c>
      <c r="C15" s="139"/>
      <c r="D15" s="139"/>
      <c r="E15" s="139"/>
      <c r="F15" s="139"/>
      <c r="G15" s="106"/>
      <c r="H15" s="106" t="s">
        <v>92</v>
      </c>
      <c r="I15" s="113" t="s">
        <v>93</v>
      </c>
      <c r="J15" s="140" t="s">
        <v>94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95</v>
      </c>
      <c r="G16" s="145" t="s">
        <v>96</v>
      </c>
      <c r="H16" s="146">
        <v>90</v>
      </c>
      <c r="I16" s="147">
        <v>75</v>
      </c>
      <c r="J16" s="148">
        <v>55</v>
      </c>
    </row>
    <row r="17" spans="2:71" s="106" customFormat="1" ht="15" customHeight="1" x14ac:dyDescent="0.2">
      <c r="B17" s="149"/>
      <c r="C17" s="150"/>
      <c r="D17" s="133"/>
      <c r="E17" s="133"/>
      <c r="F17" s="151" t="s">
        <v>97</v>
      </c>
      <c r="G17" s="152" t="s">
        <v>98</v>
      </c>
      <c r="H17" s="124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71" s="106" customFormat="1" ht="15" customHeight="1" x14ac:dyDescent="0.2">
      <c r="B18" s="155"/>
      <c r="C18" s="133"/>
      <c r="D18" s="133"/>
      <c r="E18" s="133"/>
      <c r="F18" s="151" t="s">
        <v>99</v>
      </c>
      <c r="G18" s="152" t="s">
        <v>100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71" s="106" customFormat="1" ht="15" customHeight="1" x14ac:dyDescent="0.25">
      <c r="B19" s="158"/>
      <c r="C19" s="159"/>
      <c r="D19" s="160"/>
      <c r="E19" s="161"/>
      <c r="F19" s="162" t="s">
        <v>101</v>
      </c>
      <c r="G19" s="163" t="s">
        <v>102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71" s="106" customFormat="1" ht="15" customHeight="1" x14ac:dyDescent="0.2">
      <c r="B20" s="167" t="s">
        <v>103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/>
      <c r="M20" s="174"/>
      <c r="N20" s="174"/>
      <c r="O20" s="174"/>
      <c r="P20" s="174"/>
      <c r="Q20" s="174"/>
      <c r="R20" s="174"/>
      <c r="S20" s="174"/>
      <c r="T20" s="27"/>
      <c r="U20" s="27"/>
      <c r="V20" s="174"/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71" s="121" customFormat="1" ht="15" customHeight="1" thickBot="1" x14ac:dyDescent="0.25">
      <c r="B21" s="175" t="s">
        <v>104</v>
      </c>
      <c r="C21" s="176" t="s">
        <v>105</v>
      </c>
      <c r="D21" s="176"/>
      <c r="E21" s="177" t="s">
        <v>46</v>
      </c>
      <c r="F21" s="177" t="s">
        <v>47</v>
      </c>
      <c r="G21" s="178" t="s">
        <v>87</v>
      </c>
      <c r="H21" s="179" t="s">
        <v>106</v>
      </c>
      <c r="I21" s="180" t="s">
        <v>106</v>
      </c>
      <c r="J21" s="181" t="s">
        <v>106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71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3.4</v>
      </c>
      <c r="F22" s="187">
        <f t="shared" ref="F22:F37" si="2">$G$11*B22</f>
        <v>0.78</v>
      </c>
      <c r="G22" s="186">
        <f t="shared" ref="G22:G37" si="3">$H$11*B22</f>
        <v>0</v>
      </c>
      <c r="H22" s="188">
        <f t="shared" ref="H22:J37" si="4">$I$11*H$2*H$3*$B22</f>
        <v>384.21136360962572</v>
      </c>
      <c r="I22" s="189">
        <f t="shared" si="4"/>
        <v>300</v>
      </c>
      <c r="J22" s="190">
        <f t="shared" si="4"/>
        <v>149.99352150633135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71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6.8</v>
      </c>
      <c r="F23" s="187">
        <f t="shared" si="2"/>
        <v>1.56</v>
      </c>
      <c r="G23" s="186">
        <f t="shared" si="3"/>
        <v>0</v>
      </c>
      <c r="H23" s="188">
        <f t="shared" si="4"/>
        <v>768.42272721925144</v>
      </c>
      <c r="I23" s="189">
        <f t="shared" si="4"/>
        <v>600</v>
      </c>
      <c r="J23" s="190">
        <f t="shared" si="4"/>
        <v>299.9870430126627</v>
      </c>
      <c r="K23" s="27"/>
      <c r="L23" s="27"/>
      <c r="M23" s="27"/>
    </row>
    <row r="24" spans="2:71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13.6</v>
      </c>
      <c r="F24" s="187">
        <f t="shared" si="2"/>
        <v>3.12</v>
      </c>
      <c r="G24" s="186">
        <f t="shared" si="3"/>
        <v>0</v>
      </c>
      <c r="H24" s="188">
        <f t="shared" si="4"/>
        <v>1536.8454544385029</v>
      </c>
      <c r="I24" s="189">
        <f t="shared" si="4"/>
        <v>1200</v>
      </c>
      <c r="J24" s="190">
        <f t="shared" si="4"/>
        <v>599.97408602532539</v>
      </c>
      <c r="K24" s="27"/>
      <c r="L24" s="27"/>
      <c r="M24" s="27"/>
    </row>
    <row r="25" spans="2:71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20.399999999999999</v>
      </c>
      <c r="F25" s="187">
        <f t="shared" si="2"/>
        <v>4.68</v>
      </c>
      <c r="G25" s="186">
        <f t="shared" si="3"/>
        <v>0</v>
      </c>
      <c r="H25" s="188">
        <f t="shared" si="4"/>
        <v>2305.2681816577542</v>
      </c>
      <c r="I25" s="189">
        <f t="shared" si="4"/>
        <v>1800</v>
      </c>
      <c r="J25" s="190">
        <f t="shared" si="4"/>
        <v>899.96112903798803</v>
      </c>
      <c r="K25" s="27"/>
      <c r="L25" s="27"/>
      <c r="M25" s="27"/>
    </row>
    <row r="26" spans="2:71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27.2</v>
      </c>
      <c r="F26" s="187">
        <f t="shared" si="2"/>
        <v>6.24</v>
      </c>
      <c r="G26" s="186">
        <f t="shared" si="3"/>
        <v>0</v>
      </c>
      <c r="H26" s="188">
        <f t="shared" si="4"/>
        <v>3073.6909088770058</v>
      </c>
      <c r="I26" s="189">
        <f t="shared" si="4"/>
        <v>2400</v>
      </c>
      <c r="J26" s="190">
        <f t="shared" si="4"/>
        <v>1199.9481720506508</v>
      </c>
      <c r="K26" s="27"/>
      <c r="L26" s="27"/>
      <c r="M26" s="27"/>
    </row>
    <row r="27" spans="2:71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34</v>
      </c>
      <c r="F27" s="187">
        <f t="shared" si="2"/>
        <v>7.8000000000000007</v>
      </c>
      <c r="G27" s="186">
        <f t="shared" si="3"/>
        <v>0</v>
      </c>
      <c r="H27" s="188">
        <f t="shared" si="4"/>
        <v>3842.1136360962573</v>
      </c>
      <c r="I27" s="189">
        <f t="shared" si="4"/>
        <v>3000</v>
      </c>
      <c r="J27" s="190">
        <f t="shared" si="4"/>
        <v>1499.9352150633135</v>
      </c>
      <c r="K27" s="27"/>
      <c r="L27" s="27"/>
      <c r="M27" s="27"/>
      <c r="N27" s="28"/>
    </row>
    <row r="28" spans="2:71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40.799999999999997</v>
      </c>
      <c r="F28" s="187">
        <f t="shared" si="2"/>
        <v>9.36</v>
      </c>
      <c r="G28" s="186">
        <f t="shared" si="3"/>
        <v>0</v>
      </c>
      <c r="H28" s="188">
        <f t="shared" si="4"/>
        <v>4610.5363633155084</v>
      </c>
      <c r="I28" s="189">
        <f t="shared" si="4"/>
        <v>3600</v>
      </c>
      <c r="J28" s="190">
        <f t="shared" si="4"/>
        <v>1799.9222580759761</v>
      </c>
      <c r="K28" s="27"/>
      <c r="L28" s="27"/>
      <c r="M28" s="27"/>
      <c r="N28" s="28"/>
    </row>
    <row r="29" spans="2:71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47.6</v>
      </c>
      <c r="F29" s="187">
        <f t="shared" si="2"/>
        <v>10.92</v>
      </c>
      <c r="G29" s="186">
        <f t="shared" si="3"/>
        <v>0</v>
      </c>
      <c r="H29" s="188">
        <f t="shared" si="4"/>
        <v>5378.9590905347604</v>
      </c>
      <c r="I29" s="189">
        <f t="shared" si="4"/>
        <v>4200</v>
      </c>
      <c r="J29" s="190">
        <f t="shared" si="4"/>
        <v>2099.909301088639</v>
      </c>
      <c r="K29" s="27"/>
      <c r="L29" s="27"/>
      <c r="M29" s="27"/>
      <c r="N29" s="28"/>
      <c r="BI29" s="81"/>
      <c r="BJ29" s="82"/>
      <c r="BK29" s="82"/>
      <c r="BL29" s="82"/>
      <c r="BM29" s="82"/>
      <c r="BN29" s="83"/>
      <c r="BO29" s="83"/>
      <c r="BP29" s="83"/>
      <c r="BQ29" s="84"/>
      <c r="BR29" s="85"/>
      <c r="BS29" s="17"/>
    </row>
    <row r="30" spans="2:71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54.4</v>
      </c>
      <c r="F30" s="187">
        <f t="shared" si="2"/>
        <v>12.48</v>
      </c>
      <c r="G30" s="186">
        <f t="shared" si="3"/>
        <v>0</v>
      </c>
      <c r="H30" s="188">
        <f t="shared" si="4"/>
        <v>6147.3818177540115</v>
      </c>
      <c r="I30" s="189">
        <f t="shared" si="4"/>
        <v>4800</v>
      </c>
      <c r="J30" s="190">
        <f t="shared" si="4"/>
        <v>2399.8963441013016</v>
      </c>
      <c r="K30" s="27"/>
      <c r="L30" s="27"/>
      <c r="M30" s="27"/>
      <c r="N30" s="28"/>
    </row>
    <row r="31" spans="2:71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61.199999999999996</v>
      </c>
      <c r="F31" s="187">
        <f t="shared" si="2"/>
        <v>14.040000000000001</v>
      </c>
      <c r="G31" s="186">
        <f t="shared" si="3"/>
        <v>0</v>
      </c>
      <c r="H31" s="188">
        <f t="shared" si="4"/>
        <v>6915.8045449732626</v>
      </c>
      <c r="I31" s="189">
        <f t="shared" si="4"/>
        <v>5400</v>
      </c>
      <c r="J31" s="190">
        <f t="shared" si="4"/>
        <v>2699.8833871139641</v>
      </c>
      <c r="K31" s="27"/>
      <c r="L31" s="27"/>
      <c r="M31" s="27"/>
      <c r="N31" s="28"/>
    </row>
    <row r="32" spans="2:71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68</v>
      </c>
      <c r="F32" s="187">
        <f t="shared" si="2"/>
        <v>15.600000000000001</v>
      </c>
      <c r="G32" s="186">
        <f t="shared" si="3"/>
        <v>0</v>
      </c>
      <c r="H32" s="188">
        <f t="shared" si="4"/>
        <v>7684.2272721925146</v>
      </c>
      <c r="I32" s="189">
        <f t="shared" si="4"/>
        <v>6000</v>
      </c>
      <c r="J32" s="190">
        <f t="shared" si="4"/>
        <v>2999.8704301266271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74.8</v>
      </c>
      <c r="F33" s="187">
        <f t="shared" si="2"/>
        <v>17.16</v>
      </c>
      <c r="G33" s="186">
        <f t="shared" si="3"/>
        <v>0</v>
      </c>
      <c r="H33" s="188">
        <f t="shared" si="4"/>
        <v>8452.6499994117657</v>
      </c>
      <c r="I33" s="189">
        <f t="shared" si="4"/>
        <v>6600</v>
      </c>
      <c r="J33" s="190">
        <f t="shared" si="4"/>
        <v>3299.8574731392896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81.599999999999994</v>
      </c>
      <c r="F34" s="187">
        <f t="shared" si="2"/>
        <v>18.72</v>
      </c>
      <c r="G34" s="186">
        <f t="shared" si="3"/>
        <v>0</v>
      </c>
      <c r="H34" s="188">
        <f t="shared" si="4"/>
        <v>9221.0727266310168</v>
      </c>
      <c r="I34" s="189">
        <f t="shared" si="4"/>
        <v>7200</v>
      </c>
      <c r="J34" s="190">
        <f t="shared" si="4"/>
        <v>3599.8445161519521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88.399999999999991</v>
      </c>
      <c r="F35" s="187">
        <f t="shared" si="2"/>
        <v>20.28</v>
      </c>
      <c r="G35" s="186">
        <f t="shared" si="3"/>
        <v>0</v>
      </c>
      <c r="H35" s="188">
        <f t="shared" si="4"/>
        <v>9989.4954538502679</v>
      </c>
      <c r="I35" s="189">
        <f t="shared" si="4"/>
        <v>7800</v>
      </c>
      <c r="J35" s="190">
        <f t="shared" si="4"/>
        <v>3899.8315591646151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95.2</v>
      </c>
      <c r="F36" s="187">
        <f t="shared" si="2"/>
        <v>21.84</v>
      </c>
      <c r="G36" s="186">
        <f t="shared" si="3"/>
        <v>0</v>
      </c>
      <c r="H36" s="188">
        <f t="shared" si="4"/>
        <v>10757.918181069521</v>
      </c>
      <c r="I36" s="189">
        <f t="shared" si="4"/>
        <v>8400</v>
      </c>
      <c r="J36" s="190">
        <f t="shared" si="4"/>
        <v>4199.8186021772781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102</v>
      </c>
      <c r="F37" s="196">
        <f t="shared" si="2"/>
        <v>23.400000000000002</v>
      </c>
      <c r="G37" s="195">
        <f t="shared" si="3"/>
        <v>0</v>
      </c>
      <c r="H37" s="197">
        <f t="shared" si="4"/>
        <v>11526.340908288772</v>
      </c>
      <c r="I37" s="198">
        <f t="shared" si="4"/>
        <v>9000</v>
      </c>
      <c r="J37" s="199">
        <f t="shared" si="4"/>
        <v>4499.8056451899402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107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108</v>
      </c>
      <c r="C40" s="206"/>
      <c r="D40" s="206"/>
      <c r="E40" s="206"/>
      <c r="F40" s="207">
        <v>0.87</v>
      </c>
      <c r="G40" s="196">
        <v>0.75</v>
      </c>
      <c r="H40" s="196">
        <v>0.63</v>
      </c>
      <c r="I40" s="196">
        <v>0.51</v>
      </c>
      <c r="J40" s="208">
        <v>0.41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109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110</v>
      </c>
      <c r="C44" s="212"/>
      <c r="D44" s="213"/>
      <c r="E44" s="213"/>
      <c r="F44" s="213"/>
      <c r="G44" s="213"/>
      <c r="H44" s="213"/>
      <c r="I44" s="213"/>
      <c r="J44" s="214" t="s">
        <v>111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112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/>
      <c r="AG47" s="219"/>
      <c r="AH47" s="219"/>
      <c r="AI47" s="219"/>
      <c r="AJ47" s="217"/>
      <c r="AK47" s="217"/>
    </row>
    <row r="48" spans="1:37" ht="15" customHeight="1" x14ac:dyDescent="0.2">
      <c r="A48" s="218"/>
      <c r="B48" s="138" t="s">
        <v>113</v>
      </c>
      <c r="C48" s="135"/>
      <c r="J48" s="105"/>
      <c r="AF48" s="219"/>
      <c r="AG48" s="219"/>
      <c r="AH48" s="219"/>
      <c r="AI48" s="219"/>
      <c r="AJ48" s="217"/>
      <c r="AK48" s="217"/>
    </row>
    <row r="49" spans="1:37" ht="25.5" customHeight="1" x14ac:dyDescent="0.2">
      <c r="A49" s="220"/>
      <c r="B49" s="223" t="str">
        <f>B6&amp;" je vysoký radiátor s čistou, rovnou čelní plochou; vhodný do větších prostor, které potřebují vysoký výkon."</f>
        <v>GARDA 1800 je vysoký radiátor s čistou, rovnou čelní plochou; vhodný do větších prostor, které potřebují vysoký výkon.</v>
      </c>
      <c r="C49" s="223"/>
      <c r="D49" s="223"/>
      <c r="E49" s="223"/>
      <c r="F49" s="223"/>
      <c r="G49" s="223"/>
      <c r="H49" s="223"/>
      <c r="I49" s="223"/>
      <c r="J49" s="223"/>
      <c r="AF49" s="219"/>
      <c r="AG49" s="219"/>
      <c r="AH49" s="219"/>
      <c r="AI49" s="219"/>
      <c r="AJ49" s="217"/>
      <c r="AK49" s="217"/>
    </row>
    <row r="50" spans="1:37" x14ac:dyDescent="0.2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ageMargins left="0.39374999999999999" right="0.19652777777777777" top="0.39374999999999999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showGridLines="0" workbookViewId="0">
      <selection activeCell="D24" sqref="D24"/>
    </sheetView>
  </sheetViews>
  <sheetFormatPr defaultColWidth="9.1796875" defaultRowHeight="10" x14ac:dyDescent="0.2"/>
  <cols>
    <col min="1" max="1" width="4.7265625" style="102" customWidth="1"/>
    <col min="2" max="2" width="6.81640625" style="101" customWidth="1"/>
    <col min="3" max="3" width="5.453125" style="104" customWidth="1"/>
    <col min="4" max="4" width="5.1796875" style="102" customWidth="1"/>
    <col min="5" max="5" width="7.81640625" style="102" customWidth="1"/>
    <col min="6" max="6" width="8.1796875" style="102" customWidth="1"/>
    <col min="7" max="7" width="6.7265625" style="102" customWidth="1"/>
    <col min="8" max="8" width="8.1796875" style="102" customWidth="1"/>
    <col min="9" max="9" width="8.7265625" style="102" customWidth="1"/>
    <col min="10" max="10" width="8.54296875" style="102" customWidth="1"/>
    <col min="11" max="11" width="3.453125" style="102" customWidth="1"/>
    <col min="12" max="30" width="1" style="102" customWidth="1"/>
    <col min="31" max="36" width="1.26953125" style="102" customWidth="1"/>
    <col min="37" max="38" width="0" style="102" hidden="1" customWidth="1"/>
    <col min="39" max="59" width="1.26953125" style="102" customWidth="1"/>
    <col min="60" max="16384" width="9.1796875" style="102"/>
  </cols>
  <sheetData>
    <row r="1" spans="2:30" x14ac:dyDescent="0.2">
      <c r="C1" s="102"/>
    </row>
    <row r="2" spans="2:30" ht="12.75" hidden="1" customHeight="1" x14ac:dyDescent="0.2">
      <c r="B2" s="103"/>
      <c r="F2" s="105" t="s">
        <v>80</v>
      </c>
      <c r="G2" s="102" t="s">
        <v>81</v>
      </c>
      <c r="H2" s="102">
        <f>SERIESSUM((H19/50),$J$11,0,1)</f>
        <v>1.2885507338974718</v>
      </c>
      <c r="I2" s="102">
        <f>SERIESSUM((I19/50),$J$11,0,1)</f>
        <v>1</v>
      </c>
      <c r="J2" s="102">
        <f>SERIESSUM((J19/50),$J$11,0,1)</f>
        <v>0.4914952371660693</v>
      </c>
    </row>
    <row r="3" spans="2:30" s="106" customFormat="1" ht="12.75" hidden="1" customHeight="1" x14ac:dyDescent="0.25">
      <c r="C3" s="107"/>
      <c r="E3" s="108"/>
      <c r="F3" s="109" t="s">
        <v>82</v>
      </c>
      <c r="G3" s="106" t="s">
        <v>83</v>
      </c>
      <c r="H3" s="106">
        <v>1</v>
      </c>
      <c r="I3" s="106">
        <v>1</v>
      </c>
      <c r="J3" s="106">
        <v>1</v>
      </c>
    </row>
    <row r="4" spans="2:30" s="106" customFormat="1" ht="12.75" hidden="1" customHeight="1" x14ac:dyDescent="0.25">
      <c r="C4" s="107"/>
      <c r="E4" s="110"/>
    </row>
    <row r="5" spans="2:30" s="106" customFormat="1" ht="14.25" customHeight="1" x14ac:dyDescent="0.25">
      <c r="C5" s="107"/>
      <c r="E5" s="110"/>
      <c r="I5" s="111">
        <v>145</v>
      </c>
    </row>
    <row r="6" spans="2:30" s="106" customFormat="1" ht="22.5" customHeight="1" x14ac:dyDescent="0.45">
      <c r="B6" s="112" t="s">
        <v>60</v>
      </c>
      <c r="C6" s="107"/>
      <c r="E6" s="110"/>
      <c r="G6" s="113"/>
    </row>
    <row r="7" spans="2:30" s="106" customFormat="1" ht="15.75" customHeight="1" x14ac:dyDescent="0.25">
      <c r="B7" s="114"/>
      <c r="C7" s="107"/>
      <c r="E7" s="110"/>
    </row>
    <row r="8" spans="2:30" s="106" customFormat="1" ht="12.75" customHeight="1" x14ac:dyDescent="0.25">
      <c r="B8" s="115" t="s">
        <v>85</v>
      </c>
      <c r="C8" s="107"/>
      <c r="E8" s="110"/>
      <c r="F8" s="31"/>
      <c r="G8" s="31"/>
      <c r="H8" s="31"/>
      <c r="I8" s="86" t="s">
        <v>86</v>
      </c>
      <c r="J8" s="31"/>
    </row>
    <row r="9" spans="2:30" ht="15" customHeight="1" x14ac:dyDescent="0.2">
      <c r="B9" s="116" t="s">
        <v>28</v>
      </c>
      <c r="C9" s="39" t="s">
        <v>29</v>
      </c>
      <c r="D9" s="38" t="s">
        <v>30</v>
      </c>
      <c r="E9" s="40" t="s">
        <v>31</v>
      </c>
      <c r="F9" s="38" t="s">
        <v>32</v>
      </c>
      <c r="G9" s="38" t="s">
        <v>33</v>
      </c>
      <c r="H9" s="38" t="s">
        <v>34</v>
      </c>
      <c r="I9" s="40" t="s">
        <v>35</v>
      </c>
      <c r="J9" s="42"/>
      <c r="K9" s="106"/>
    </row>
    <row r="10" spans="2:30" s="121" customFormat="1" ht="15" customHeight="1" x14ac:dyDescent="0.25">
      <c r="B10" s="117" t="s">
        <v>36</v>
      </c>
      <c r="C10" s="118" t="s">
        <v>37</v>
      </c>
      <c r="D10" s="119" t="s">
        <v>38</v>
      </c>
      <c r="E10" s="119" t="s">
        <v>39</v>
      </c>
      <c r="F10" s="119" t="s">
        <v>40</v>
      </c>
      <c r="G10" s="119" t="s">
        <v>41</v>
      </c>
      <c r="H10" s="119" t="s">
        <v>42</v>
      </c>
      <c r="I10" s="119" t="s">
        <v>43</v>
      </c>
      <c r="J10" s="120" t="s">
        <v>44</v>
      </c>
    </row>
    <row r="11" spans="2:30" s="106" customFormat="1" ht="15" customHeight="1" x14ac:dyDescent="0.25">
      <c r="B11" s="122">
        <v>2000</v>
      </c>
      <c r="C11" s="123">
        <v>2066</v>
      </c>
      <c r="D11" s="124">
        <v>80</v>
      </c>
      <c r="E11" s="124">
        <v>90</v>
      </c>
      <c r="F11" s="125">
        <v>3.8</v>
      </c>
      <c r="G11" s="125">
        <v>0.86</v>
      </c>
      <c r="H11" s="125"/>
      <c r="I11" s="123">
        <v>324</v>
      </c>
      <c r="J11" s="126">
        <v>1.3905000000000001</v>
      </c>
    </row>
    <row r="12" spans="2:30" ht="15" customHeight="1" x14ac:dyDescent="0.25">
      <c r="B12" s="127" t="s">
        <v>45</v>
      </c>
      <c r="C12" s="128" t="s">
        <v>45</v>
      </c>
      <c r="D12" s="129" t="s">
        <v>45</v>
      </c>
      <c r="E12" s="129" t="s">
        <v>45</v>
      </c>
      <c r="F12" s="129" t="s">
        <v>46</v>
      </c>
      <c r="G12" s="129" t="s">
        <v>47</v>
      </c>
      <c r="H12" s="129" t="s">
        <v>87</v>
      </c>
      <c r="I12" s="129" t="s">
        <v>49</v>
      </c>
      <c r="J12" s="130" t="s">
        <v>36</v>
      </c>
      <c r="K12" s="106"/>
    </row>
    <row r="13" spans="2:30" s="106" customFormat="1" ht="15" customHeight="1" x14ac:dyDescent="0.25">
      <c r="B13" s="131">
        <f>E11*C11*D11/1000000000</f>
        <v>1.48752E-2</v>
      </c>
      <c r="C13" s="132" t="s">
        <v>88</v>
      </c>
      <c r="D13" s="133"/>
      <c r="E13" s="133"/>
      <c r="F13" s="133"/>
      <c r="G13" s="133"/>
      <c r="H13" s="133"/>
      <c r="J13" s="134"/>
      <c r="L13" s="121"/>
      <c r="M13" s="121"/>
      <c r="N13" s="121"/>
      <c r="O13" s="121"/>
      <c r="P13" s="121"/>
      <c r="Q13" s="121"/>
      <c r="R13" s="121"/>
      <c r="S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</row>
    <row r="14" spans="2:30" ht="15" customHeight="1" x14ac:dyDescent="0.2">
      <c r="B14" s="114"/>
      <c r="C14" s="135"/>
      <c r="D14" s="103"/>
      <c r="E14" s="103"/>
      <c r="F14" s="103"/>
      <c r="I14" s="136" t="s">
        <v>89</v>
      </c>
      <c r="J14" s="137" t="s">
        <v>90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2:30" s="141" customFormat="1" ht="15" customHeight="1" x14ac:dyDescent="0.2">
      <c r="B15" s="138" t="s">
        <v>91</v>
      </c>
      <c r="C15" s="139"/>
      <c r="D15" s="139"/>
      <c r="E15" s="139"/>
      <c r="F15" s="139"/>
      <c r="G15" s="106"/>
      <c r="H15" s="106" t="s">
        <v>92</v>
      </c>
      <c r="I15" s="113" t="s">
        <v>93</v>
      </c>
      <c r="J15" s="140" t="s">
        <v>94</v>
      </c>
      <c r="K15" s="106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</row>
    <row r="16" spans="2:30" s="106" customFormat="1" ht="15" customHeight="1" x14ac:dyDescent="0.25">
      <c r="B16" s="142"/>
      <c r="C16" s="143"/>
      <c r="D16" s="143"/>
      <c r="E16" s="143"/>
      <c r="F16" s="144" t="s">
        <v>95</v>
      </c>
      <c r="G16" s="145" t="s">
        <v>96</v>
      </c>
      <c r="H16" s="146">
        <v>90</v>
      </c>
      <c r="I16" s="147">
        <v>75</v>
      </c>
      <c r="J16" s="148">
        <v>55</v>
      </c>
    </row>
    <row r="17" spans="2:34" s="106" customFormat="1" ht="15" customHeight="1" x14ac:dyDescent="0.2">
      <c r="B17" s="149"/>
      <c r="C17" s="150"/>
      <c r="D17" s="133"/>
      <c r="E17" s="133"/>
      <c r="F17" s="151" t="s">
        <v>97</v>
      </c>
      <c r="G17" s="152" t="s">
        <v>98</v>
      </c>
      <c r="H17" s="124">
        <v>70</v>
      </c>
      <c r="I17" s="153">
        <v>65</v>
      </c>
      <c r="J17" s="154">
        <v>45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</row>
    <row r="18" spans="2:34" s="106" customFormat="1" ht="15" customHeight="1" x14ac:dyDescent="0.2">
      <c r="B18" s="155"/>
      <c r="C18" s="133"/>
      <c r="D18" s="133"/>
      <c r="E18" s="133"/>
      <c r="F18" s="151" t="s">
        <v>99</v>
      </c>
      <c r="G18" s="152" t="s">
        <v>100</v>
      </c>
      <c r="H18" s="123">
        <v>20</v>
      </c>
      <c r="I18" s="156">
        <v>20</v>
      </c>
      <c r="J18" s="157">
        <v>20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</row>
    <row r="19" spans="2:34" s="106" customFormat="1" ht="15" customHeight="1" x14ac:dyDescent="0.25">
      <c r="B19" s="158"/>
      <c r="C19" s="159"/>
      <c r="D19" s="160"/>
      <c r="E19" s="161"/>
      <c r="F19" s="162" t="s">
        <v>101</v>
      </c>
      <c r="G19" s="163" t="s">
        <v>102</v>
      </c>
      <c r="H19" s="164">
        <f>((H16+H17)/2)-H18</f>
        <v>60</v>
      </c>
      <c r="I19" s="165">
        <f>((I16+I17)/2)-I18</f>
        <v>50</v>
      </c>
      <c r="J19" s="166">
        <f>((J16+J17)/2)-J18</f>
        <v>30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2:34" s="106" customFormat="1" ht="15" customHeight="1" x14ac:dyDescent="0.2">
      <c r="B20" s="167" t="s">
        <v>103</v>
      </c>
      <c r="C20" s="168" t="s">
        <v>30</v>
      </c>
      <c r="D20" s="168"/>
      <c r="E20" s="169" t="s">
        <v>32</v>
      </c>
      <c r="F20" s="170" t="s">
        <v>41</v>
      </c>
      <c r="G20" s="171" t="s">
        <v>42</v>
      </c>
      <c r="H20" s="169" t="s">
        <v>43</v>
      </c>
      <c r="I20" s="172" t="s">
        <v>43</v>
      </c>
      <c r="J20" s="173" t="s">
        <v>43</v>
      </c>
      <c r="L20" s="174"/>
      <c r="M20" s="174"/>
      <c r="N20" s="174"/>
      <c r="O20" s="174"/>
      <c r="P20" s="174"/>
      <c r="Q20" s="174"/>
      <c r="R20" s="174"/>
      <c r="S20" s="174"/>
      <c r="T20" s="27"/>
      <c r="U20" s="27"/>
      <c r="V20" s="174"/>
      <c r="W20" s="174"/>
      <c r="X20" s="174"/>
      <c r="Y20" s="174"/>
      <c r="Z20" s="174"/>
      <c r="AA20" s="174"/>
      <c r="AB20" s="174"/>
      <c r="AC20" s="174"/>
      <c r="AD20" s="27"/>
      <c r="AE20" s="27"/>
      <c r="AF20" s="102"/>
    </row>
    <row r="21" spans="2:34" s="121" customFormat="1" ht="15" customHeight="1" thickBot="1" x14ac:dyDescent="0.25">
      <c r="B21" s="175" t="s">
        <v>104</v>
      </c>
      <c r="C21" s="176" t="s">
        <v>105</v>
      </c>
      <c r="D21" s="176"/>
      <c r="E21" s="177" t="s">
        <v>46</v>
      </c>
      <c r="F21" s="177" t="s">
        <v>47</v>
      </c>
      <c r="G21" s="178" t="s">
        <v>87</v>
      </c>
      <c r="H21" s="179" t="s">
        <v>106</v>
      </c>
      <c r="I21" s="180" t="s">
        <v>106</v>
      </c>
      <c r="J21" s="181" t="s">
        <v>106</v>
      </c>
      <c r="K21" s="182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83"/>
      <c r="AA21" s="183"/>
      <c r="AB21" s="183"/>
      <c r="AC21" s="183"/>
      <c r="AD21" s="183"/>
      <c r="AE21" s="183"/>
      <c r="AF21" s="183"/>
      <c r="AG21" s="183"/>
      <c r="AH21" s="183"/>
    </row>
    <row r="22" spans="2:34" ht="15" customHeight="1" x14ac:dyDescent="0.2">
      <c r="B22" s="184">
        <v>1</v>
      </c>
      <c r="C22" s="185">
        <f t="shared" ref="C22:C37" si="0">$D$11*B22+B22-1</f>
        <v>80</v>
      </c>
      <c r="D22" s="185"/>
      <c r="E22" s="186">
        <f t="shared" ref="E22:E37" si="1">$F$11*B22</f>
        <v>3.8</v>
      </c>
      <c r="F22" s="187">
        <f t="shared" ref="F22:F37" si="2">$G$11*B22</f>
        <v>0.86</v>
      </c>
      <c r="G22" s="186">
        <f t="shared" ref="G22:G37" si="3">$H$11*B22</f>
        <v>0</v>
      </c>
      <c r="H22" s="188">
        <f t="shared" ref="H22:J37" si="4">$I$11*H$2*H$3*$B22</f>
        <v>417.49043778278087</v>
      </c>
      <c r="I22" s="189">
        <f t="shared" si="4"/>
        <v>324</v>
      </c>
      <c r="J22" s="190">
        <f t="shared" si="4"/>
        <v>159.24445684180645</v>
      </c>
      <c r="K22" s="27"/>
      <c r="L22" s="191"/>
      <c r="M22" s="191"/>
      <c r="N22" s="191"/>
      <c r="O22" s="191"/>
      <c r="P22" s="191"/>
      <c r="Q22" s="191"/>
      <c r="R22" s="191"/>
      <c r="S22" s="191"/>
      <c r="T22" s="27"/>
      <c r="U22" s="27"/>
      <c r="V22" s="191"/>
      <c r="W22" s="191"/>
      <c r="X22" s="191"/>
      <c r="Y22" s="191"/>
      <c r="Z22" s="191"/>
      <c r="AA22" s="191"/>
      <c r="AB22" s="191"/>
      <c r="AC22" s="191"/>
      <c r="AD22" s="27"/>
      <c r="AE22" s="27"/>
    </row>
    <row r="23" spans="2:34" ht="15" customHeight="1" x14ac:dyDescent="0.2">
      <c r="B23" s="184">
        <v>2</v>
      </c>
      <c r="C23" s="192">
        <f t="shared" si="0"/>
        <v>161</v>
      </c>
      <c r="D23" s="192"/>
      <c r="E23" s="186">
        <f t="shared" si="1"/>
        <v>7.6</v>
      </c>
      <c r="F23" s="187">
        <f t="shared" si="2"/>
        <v>1.72</v>
      </c>
      <c r="G23" s="186">
        <f t="shared" si="3"/>
        <v>0</v>
      </c>
      <c r="H23" s="188">
        <f t="shared" si="4"/>
        <v>834.98087556556175</v>
      </c>
      <c r="I23" s="189">
        <f t="shared" si="4"/>
        <v>648</v>
      </c>
      <c r="J23" s="190">
        <f t="shared" si="4"/>
        <v>318.48891368361291</v>
      </c>
      <c r="K23" s="27"/>
      <c r="L23" s="27"/>
      <c r="M23" s="27"/>
    </row>
    <row r="24" spans="2:34" ht="15" customHeight="1" x14ac:dyDescent="0.2">
      <c r="B24" s="184">
        <v>4</v>
      </c>
      <c r="C24" s="192">
        <f t="shared" si="0"/>
        <v>323</v>
      </c>
      <c r="D24" s="192"/>
      <c r="E24" s="186">
        <f t="shared" si="1"/>
        <v>15.2</v>
      </c>
      <c r="F24" s="187">
        <f t="shared" si="2"/>
        <v>3.44</v>
      </c>
      <c r="G24" s="186">
        <f t="shared" si="3"/>
        <v>0</v>
      </c>
      <c r="H24" s="188">
        <f t="shared" si="4"/>
        <v>1669.9617511311235</v>
      </c>
      <c r="I24" s="189">
        <f t="shared" si="4"/>
        <v>1296</v>
      </c>
      <c r="J24" s="190">
        <f t="shared" si="4"/>
        <v>636.97782736722581</v>
      </c>
      <c r="K24" s="27"/>
      <c r="L24" s="27"/>
      <c r="M24" s="27"/>
    </row>
    <row r="25" spans="2:34" ht="15" customHeight="1" x14ac:dyDescent="0.2">
      <c r="B25" s="184">
        <v>6</v>
      </c>
      <c r="C25" s="192">
        <f t="shared" si="0"/>
        <v>485</v>
      </c>
      <c r="D25" s="192"/>
      <c r="E25" s="186">
        <f t="shared" si="1"/>
        <v>22.799999999999997</v>
      </c>
      <c r="F25" s="187">
        <f t="shared" si="2"/>
        <v>5.16</v>
      </c>
      <c r="G25" s="186">
        <f t="shared" si="3"/>
        <v>0</v>
      </c>
      <c r="H25" s="188">
        <f t="shared" si="4"/>
        <v>2504.9426266966852</v>
      </c>
      <c r="I25" s="189">
        <f t="shared" si="4"/>
        <v>1944</v>
      </c>
      <c r="J25" s="190">
        <f t="shared" si="4"/>
        <v>955.46674105083866</v>
      </c>
      <c r="K25" s="27"/>
      <c r="L25" s="27"/>
      <c r="M25" s="27"/>
    </row>
    <row r="26" spans="2:34" ht="15" customHeight="1" x14ac:dyDescent="0.2">
      <c r="B26" s="184">
        <v>8</v>
      </c>
      <c r="C26" s="192">
        <f t="shared" si="0"/>
        <v>647</v>
      </c>
      <c r="D26" s="192"/>
      <c r="E26" s="186">
        <f t="shared" si="1"/>
        <v>30.4</v>
      </c>
      <c r="F26" s="187">
        <f t="shared" si="2"/>
        <v>6.88</v>
      </c>
      <c r="G26" s="186">
        <f t="shared" si="3"/>
        <v>0</v>
      </c>
      <c r="H26" s="188">
        <f t="shared" si="4"/>
        <v>3339.923502262247</v>
      </c>
      <c r="I26" s="189">
        <f t="shared" si="4"/>
        <v>2592</v>
      </c>
      <c r="J26" s="190">
        <f t="shared" si="4"/>
        <v>1273.9556547344516</v>
      </c>
      <c r="K26" s="27"/>
      <c r="L26" s="27"/>
      <c r="M26" s="27"/>
    </row>
    <row r="27" spans="2:34" ht="15" customHeight="1" x14ac:dyDescent="0.2">
      <c r="B27" s="184">
        <v>10</v>
      </c>
      <c r="C27" s="192">
        <f t="shared" si="0"/>
        <v>809</v>
      </c>
      <c r="D27" s="192"/>
      <c r="E27" s="186">
        <f t="shared" si="1"/>
        <v>38</v>
      </c>
      <c r="F27" s="187">
        <f t="shared" si="2"/>
        <v>8.6</v>
      </c>
      <c r="G27" s="186">
        <f t="shared" si="3"/>
        <v>0</v>
      </c>
      <c r="H27" s="188">
        <f t="shared" si="4"/>
        <v>4174.9043778278083</v>
      </c>
      <c r="I27" s="189">
        <f t="shared" si="4"/>
        <v>3240</v>
      </c>
      <c r="J27" s="190">
        <f t="shared" si="4"/>
        <v>1592.4445684180646</v>
      </c>
      <c r="K27" s="27"/>
      <c r="L27" s="27"/>
      <c r="M27" s="27"/>
      <c r="N27" s="28"/>
    </row>
    <row r="28" spans="2:34" ht="15" customHeight="1" x14ac:dyDescent="0.2">
      <c r="B28" s="184">
        <v>12</v>
      </c>
      <c r="C28" s="192">
        <f t="shared" si="0"/>
        <v>971</v>
      </c>
      <c r="D28" s="192"/>
      <c r="E28" s="186">
        <f t="shared" si="1"/>
        <v>45.599999999999994</v>
      </c>
      <c r="F28" s="187">
        <f t="shared" si="2"/>
        <v>10.32</v>
      </c>
      <c r="G28" s="186">
        <f t="shared" si="3"/>
        <v>0</v>
      </c>
      <c r="H28" s="188">
        <f t="shared" si="4"/>
        <v>5009.8852533933705</v>
      </c>
      <c r="I28" s="189">
        <f t="shared" si="4"/>
        <v>3888</v>
      </c>
      <c r="J28" s="190">
        <f t="shared" si="4"/>
        <v>1910.9334821016773</v>
      </c>
      <c r="K28" s="27"/>
      <c r="L28" s="27"/>
      <c r="M28" s="27"/>
      <c r="N28" s="28"/>
    </row>
    <row r="29" spans="2:34" ht="15" customHeight="1" x14ac:dyDescent="0.2">
      <c r="B29" s="184">
        <v>14</v>
      </c>
      <c r="C29" s="192">
        <f t="shared" si="0"/>
        <v>1133</v>
      </c>
      <c r="D29" s="192"/>
      <c r="E29" s="186">
        <f t="shared" si="1"/>
        <v>53.199999999999996</v>
      </c>
      <c r="F29" s="187">
        <f t="shared" si="2"/>
        <v>12.04</v>
      </c>
      <c r="G29" s="186">
        <f t="shared" si="3"/>
        <v>0</v>
      </c>
      <c r="H29" s="188">
        <f t="shared" si="4"/>
        <v>5844.8661289589327</v>
      </c>
      <c r="I29" s="189">
        <f t="shared" si="4"/>
        <v>4536</v>
      </c>
      <c r="J29" s="190">
        <f t="shared" si="4"/>
        <v>2229.4223957852905</v>
      </c>
      <c r="K29" s="27"/>
      <c r="L29" s="27"/>
      <c r="M29" s="27"/>
      <c r="N29" s="28"/>
    </row>
    <row r="30" spans="2:34" ht="15" customHeight="1" x14ac:dyDescent="0.2">
      <c r="B30" s="184">
        <v>16</v>
      </c>
      <c r="C30" s="192">
        <f t="shared" si="0"/>
        <v>1295</v>
      </c>
      <c r="D30" s="192"/>
      <c r="E30" s="186">
        <f t="shared" si="1"/>
        <v>60.8</v>
      </c>
      <c r="F30" s="187">
        <f t="shared" si="2"/>
        <v>13.76</v>
      </c>
      <c r="G30" s="186">
        <f t="shared" si="3"/>
        <v>0</v>
      </c>
      <c r="H30" s="188">
        <f t="shared" si="4"/>
        <v>6679.847004524494</v>
      </c>
      <c r="I30" s="189">
        <f t="shared" si="4"/>
        <v>5184</v>
      </c>
      <c r="J30" s="190">
        <f t="shared" si="4"/>
        <v>2547.9113094689033</v>
      </c>
      <c r="K30" s="27"/>
      <c r="L30" s="27"/>
      <c r="M30" s="27"/>
      <c r="N30" s="28"/>
    </row>
    <row r="31" spans="2:34" ht="15" customHeight="1" x14ac:dyDescent="0.2">
      <c r="B31" s="184">
        <v>18</v>
      </c>
      <c r="C31" s="192">
        <f t="shared" si="0"/>
        <v>1457</v>
      </c>
      <c r="D31" s="192"/>
      <c r="E31" s="186">
        <f t="shared" si="1"/>
        <v>68.399999999999991</v>
      </c>
      <c r="F31" s="187">
        <f t="shared" si="2"/>
        <v>15.48</v>
      </c>
      <c r="G31" s="186">
        <f t="shared" si="3"/>
        <v>0</v>
      </c>
      <c r="H31" s="188">
        <f t="shared" si="4"/>
        <v>7514.8278800900553</v>
      </c>
      <c r="I31" s="189">
        <f t="shared" si="4"/>
        <v>5832</v>
      </c>
      <c r="J31" s="190">
        <f t="shared" si="4"/>
        <v>2866.400223152516</v>
      </c>
      <c r="K31" s="27"/>
      <c r="L31" s="27"/>
      <c r="M31" s="27"/>
      <c r="N31" s="28"/>
    </row>
    <row r="32" spans="2:34" ht="15" customHeight="1" x14ac:dyDescent="0.2">
      <c r="B32" s="184">
        <v>20</v>
      </c>
      <c r="C32" s="192">
        <f t="shared" si="0"/>
        <v>1619</v>
      </c>
      <c r="D32" s="192"/>
      <c r="E32" s="186">
        <f t="shared" si="1"/>
        <v>76</v>
      </c>
      <c r="F32" s="187">
        <f t="shared" si="2"/>
        <v>17.2</v>
      </c>
      <c r="G32" s="186">
        <f t="shared" si="3"/>
        <v>0</v>
      </c>
      <c r="H32" s="188">
        <f t="shared" si="4"/>
        <v>8349.8087556556166</v>
      </c>
      <c r="I32" s="189">
        <f t="shared" si="4"/>
        <v>6480</v>
      </c>
      <c r="J32" s="190">
        <f t="shared" si="4"/>
        <v>3184.8891368361292</v>
      </c>
      <c r="K32" s="27"/>
      <c r="L32" s="27"/>
      <c r="M32" s="27"/>
      <c r="N32" s="28"/>
    </row>
    <row r="33" spans="1:37" ht="15" customHeight="1" x14ac:dyDescent="0.2">
      <c r="B33" s="184">
        <v>22</v>
      </c>
      <c r="C33" s="192">
        <f t="shared" si="0"/>
        <v>1781</v>
      </c>
      <c r="D33" s="192"/>
      <c r="E33" s="186">
        <f t="shared" si="1"/>
        <v>83.6</v>
      </c>
      <c r="F33" s="187">
        <f t="shared" si="2"/>
        <v>18.919999999999998</v>
      </c>
      <c r="G33" s="186">
        <f t="shared" si="3"/>
        <v>0</v>
      </c>
      <c r="H33" s="188">
        <f t="shared" si="4"/>
        <v>9184.7896312211797</v>
      </c>
      <c r="I33" s="189">
        <f t="shared" si="4"/>
        <v>7128</v>
      </c>
      <c r="J33" s="190">
        <f t="shared" si="4"/>
        <v>3503.3780505197419</v>
      </c>
      <c r="K33" s="27"/>
      <c r="L33" s="27"/>
      <c r="M33" s="27"/>
      <c r="N33" s="28"/>
    </row>
    <row r="34" spans="1:37" ht="15" customHeight="1" x14ac:dyDescent="0.2">
      <c r="B34" s="184">
        <v>24</v>
      </c>
      <c r="C34" s="192">
        <f t="shared" si="0"/>
        <v>1943</v>
      </c>
      <c r="D34" s="192"/>
      <c r="E34" s="186">
        <f t="shared" si="1"/>
        <v>91.199999999999989</v>
      </c>
      <c r="F34" s="187">
        <f t="shared" si="2"/>
        <v>20.64</v>
      </c>
      <c r="G34" s="186">
        <f t="shared" si="3"/>
        <v>0</v>
      </c>
      <c r="H34" s="188">
        <f t="shared" si="4"/>
        <v>10019.770506786741</v>
      </c>
      <c r="I34" s="189">
        <f t="shared" si="4"/>
        <v>7776</v>
      </c>
      <c r="J34" s="190">
        <f t="shared" si="4"/>
        <v>3821.8669642033547</v>
      </c>
      <c r="K34" s="27"/>
      <c r="L34" s="27"/>
      <c r="M34" s="27"/>
      <c r="N34" s="28"/>
    </row>
    <row r="35" spans="1:37" ht="15" customHeight="1" x14ac:dyDescent="0.2">
      <c r="B35" s="184">
        <v>26</v>
      </c>
      <c r="C35" s="192">
        <f t="shared" si="0"/>
        <v>2105</v>
      </c>
      <c r="D35" s="192"/>
      <c r="E35" s="186">
        <f t="shared" si="1"/>
        <v>98.8</v>
      </c>
      <c r="F35" s="187">
        <f t="shared" si="2"/>
        <v>22.36</v>
      </c>
      <c r="G35" s="186">
        <f t="shared" si="3"/>
        <v>0</v>
      </c>
      <c r="H35" s="188">
        <f t="shared" si="4"/>
        <v>10854.751382352302</v>
      </c>
      <c r="I35" s="189">
        <f t="shared" si="4"/>
        <v>8424</v>
      </c>
      <c r="J35" s="190">
        <f t="shared" si="4"/>
        <v>4140.3558778869674</v>
      </c>
      <c r="K35" s="27"/>
      <c r="L35" s="27"/>
      <c r="M35" s="27"/>
      <c r="N35" s="28"/>
    </row>
    <row r="36" spans="1:37" ht="15" customHeight="1" x14ac:dyDescent="0.2">
      <c r="B36" s="184">
        <v>28</v>
      </c>
      <c r="C36" s="192">
        <f t="shared" si="0"/>
        <v>2267</v>
      </c>
      <c r="D36" s="192"/>
      <c r="E36" s="186">
        <f t="shared" si="1"/>
        <v>106.39999999999999</v>
      </c>
      <c r="F36" s="187">
        <f t="shared" si="2"/>
        <v>24.08</v>
      </c>
      <c r="G36" s="186">
        <f t="shared" si="3"/>
        <v>0</v>
      </c>
      <c r="H36" s="188">
        <f t="shared" si="4"/>
        <v>11689.732257917865</v>
      </c>
      <c r="I36" s="189">
        <f t="shared" si="4"/>
        <v>9072</v>
      </c>
      <c r="J36" s="190">
        <f t="shared" si="4"/>
        <v>4458.844791570581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7" ht="15" customHeight="1" x14ac:dyDescent="0.2">
      <c r="B37" s="193">
        <v>30</v>
      </c>
      <c r="C37" s="194">
        <f t="shared" si="0"/>
        <v>2429</v>
      </c>
      <c r="D37" s="194"/>
      <c r="E37" s="195">
        <f t="shared" si="1"/>
        <v>114</v>
      </c>
      <c r="F37" s="196">
        <f t="shared" si="2"/>
        <v>25.8</v>
      </c>
      <c r="G37" s="195">
        <f t="shared" si="3"/>
        <v>0</v>
      </c>
      <c r="H37" s="197">
        <f t="shared" si="4"/>
        <v>12524.713133483427</v>
      </c>
      <c r="I37" s="198">
        <f t="shared" si="4"/>
        <v>9720</v>
      </c>
      <c r="J37" s="199">
        <f t="shared" si="4"/>
        <v>4777.3337052541938</v>
      </c>
      <c r="K37" s="106"/>
      <c r="AD37" s="27"/>
      <c r="AE37" s="27"/>
      <c r="AF37" s="28"/>
    </row>
    <row r="38" spans="1:37" ht="15" customHeight="1" x14ac:dyDescent="0.2">
      <c r="B38" s="200"/>
      <c r="C38" s="200"/>
      <c r="D38" s="99"/>
      <c r="E38" s="99"/>
      <c r="F38" s="99"/>
      <c r="G38" s="201"/>
      <c r="H38" s="201"/>
      <c r="I38" s="201"/>
      <c r="J38" s="201"/>
      <c r="K38" s="106"/>
      <c r="AD38" s="27"/>
      <c r="AE38" s="27"/>
      <c r="AF38" s="28"/>
    </row>
    <row r="39" spans="1:37" ht="15" customHeight="1" x14ac:dyDescent="0.2">
      <c r="B39" s="202" t="s">
        <v>107</v>
      </c>
      <c r="C39" s="202"/>
      <c r="D39" s="202"/>
      <c r="E39" s="202"/>
      <c r="F39" s="203">
        <v>45</v>
      </c>
      <c r="G39" s="204">
        <v>40</v>
      </c>
      <c r="H39" s="204">
        <v>35</v>
      </c>
      <c r="I39" s="204">
        <v>30</v>
      </c>
      <c r="J39" s="205">
        <v>25</v>
      </c>
      <c r="K39" s="106"/>
      <c r="AD39" s="27"/>
      <c r="AE39" s="27"/>
      <c r="AF39" s="28"/>
    </row>
    <row r="40" spans="1:37" ht="15" customHeight="1" x14ac:dyDescent="0.2">
      <c r="B40" s="206" t="s">
        <v>108</v>
      </c>
      <c r="C40" s="206"/>
      <c r="D40" s="206"/>
      <c r="E40" s="206"/>
      <c r="F40" s="207">
        <v>0.87</v>
      </c>
      <c r="G40" s="196">
        <v>0.75</v>
      </c>
      <c r="H40" s="196">
        <v>0.63</v>
      </c>
      <c r="I40" s="196">
        <v>0.51</v>
      </c>
      <c r="J40" s="208">
        <v>0.41</v>
      </c>
      <c r="K40" s="106"/>
      <c r="AD40" s="27"/>
      <c r="AE40" s="27"/>
      <c r="AF40" s="28"/>
    </row>
    <row r="41" spans="1:37" ht="15" customHeight="1" x14ac:dyDescent="0.2">
      <c r="B41" s="209"/>
      <c r="K41" s="106"/>
      <c r="AD41" s="106"/>
    </row>
    <row r="42" spans="1:37" ht="15" customHeight="1" x14ac:dyDescent="0.2">
      <c r="A42" s="210"/>
      <c r="B42" s="211" t="s">
        <v>71</v>
      </c>
      <c r="C42" s="212"/>
      <c r="D42" s="213"/>
      <c r="E42" s="213"/>
      <c r="F42" s="213"/>
      <c r="G42" s="213"/>
      <c r="H42" s="213"/>
      <c r="I42" s="213"/>
      <c r="J42" s="214" t="s">
        <v>109</v>
      </c>
    </row>
    <row r="43" spans="1:37" ht="15" customHeight="1" x14ac:dyDescent="0.2">
      <c r="A43" s="210"/>
      <c r="B43" s="211" t="s">
        <v>73</v>
      </c>
      <c r="C43" s="212"/>
      <c r="D43" s="213"/>
      <c r="E43" s="213"/>
      <c r="F43" s="213"/>
      <c r="G43" s="213"/>
      <c r="H43" s="213"/>
      <c r="I43" s="213"/>
      <c r="J43" s="214" t="s">
        <v>74</v>
      </c>
    </row>
    <row r="44" spans="1:37" ht="15" customHeight="1" x14ac:dyDescent="0.2">
      <c r="A44" s="210"/>
      <c r="B44" s="211" t="s">
        <v>110</v>
      </c>
      <c r="C44" s="212"/>
      <c r="D44" s="213"/>
      <c r="E44" s="213"/>
      <c r="F44" s="213"/>
      <c r="G44" s="213"/>
      <c r="H44" s="213"/>
      <c r="I44" s="213"/>
      <c r="J44" s="214" t="s">
        <v>111</v>
      </c>
    </row>
    <row r="45" spans="1:37" ht="15" customHeight="1" x14ac:dyDescent="0.2">
      <c r="A45" s="210"/>
      <c r="B45" s="215" t="s">
        <v>76</v>
      </c>
      <c r="C45" s="216"/>
      <c r="D45" s="213"/>
      <c r="E45" s="213"/>
      <c r="F45" s="213"/>
      <c r="G45" s="213"/>
      <c r="H45" s="213"/>
      <c r="I45" s="213"/>
      <c r="J45" s="214" t="s">
        <v>77</v>
      </c>
      <c r="AF45" s="217" t="s">
        <v>112</v>
      </c>
      <c r="AG45" s="217"/>
      <c r="AH45" s="217"/>
      <c r="AI45" s="217"/>
      <c r="AJ45" s="217"/>
      <c r="AK45" s="217"/>
    </row>
    <row r="46" spans="1:37" ht="15" customHeight="1" x14ac:dyDescent="0.2">
      <c r="A46" s="218"/>
      <c r="B46" s="215" t="s">
        <v>78</v>
      </c>
      <c r="C46" s="212"/>
      <c r="D46" s="213"/>
      <c r="E46" s="213"/>
      <c r="F46" s="213"/>
      <c r="G46" s="213"/>
      <c r="H46" s="213"/>
      <c r="I46" s="213"/>
      <c r="J46" s="214" t="s">
        <v>79</v>
      </c>
      <c r="AF46" s="217"/>
      <c r="AG46" s="217"/>
      <c r="AH46" s="217"/>
      <c r="AI46" s="217"/>
      <c r="AJ46" s="217"/>
      <c r="AK46" s="217"/>
    </row>
    <row r="47" spans="1:37" ht="9" customHeight="1" x14ac:dyDescent="0.2">
      <c r="A47" s="218"/>
      <c r="B47" s="98"/>
      <c r="C47" s="98"/>
      <c r="D47" s="99"/>
      <c r="E47" s="99"/>
      <c r="F47" s="99"/>
      <c r="G47" s="99"/>
      <c r="H47" s="99"/>
      <c r="I47" s="99"/>
      <c r="J47" s="100"/>
      <c r="AF47" s="219"/>
      <c r="AG47" s="219"/>
      <c r="AH47" s="219"/>
      <c r="AI47" s="219"/>
      <c r="AJ47" s="217"/>
      <c r="AK47" s="217"/>
    </row>
    <row r="48" spans="1:37" ht="15" customHeight="1" x14ac:dyDescent="0.2">
      <c r="A48" s="218"/>
      <c r="B48" s="138" t="s">
        <v>113</v>
      </c>
      <c r="C48" s="135"/>
      <c r="J48" s="105"/>
      <c r="AF48" s="219"/>
      <c r="AG48" s="219"/>
      <c r="AH48" s="219"/>
      <c r="AI48" s="219"/>
      <c r="AJ48" s="217"/>
      <c r="AK48" s="217"/>
    </row>
    <row r="49" spans="1:37" ht="24.75" customHeight="1" x14ac:dyDescent="0.2">
      <c r="A49" s="220"/>
      <c r="B49" s="223" t="str">
        <f>B6&amp;" je vysoký radiátor s čistou, rovnou čelní plochou; vhodný do větších prostor, které potřebují vysoký výkon."</f>
        <v>GARDA 2000 je vysoký radiátor s čistou, rovnou čelní plochou; vhodný do větších prostor, které potřebují vysoký výkon.</v>
      </c>
      <c r="C49" s="223"/>
      <c r="D49" s="223"/>
      <c r="E49" s="223"/>
      <c r="F49" s="223"/>
      <c r="G49" s="223"/>
      <c r="H49" s="223"/>
      <c r="I49" s="223"/>
      <c r="J49" s="223"/>
      <c r="AF49" s="219"/>
      <c r="AG49" s="219"/>
      <c r="AH49" s="219"/>
      <c r="AI49" s="219"/>
      <c r="AJ49" s="217"/>
      <c r="AK49" s="217"/>
    </row>
    <row r="50" spans="1:37" x14ac:dyDescent="0.2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F50" s="219"/>
      <c r="AG50" s="219"/>
      <c r="AH50" s="219"/>
      <c r="AI50" s="219"/>
    </row>
    <row r="51" spans="1:37" x14ac:dyDescent="0.2">
      <c r="A51" s="218"/>
    </row>
    <row r="52" spans="1:37" x14ac:dyDescent="0.2">
      <c r="A52" s="218"/>
    </row>
    <row r="53" spans="1:37" x14ac:dyDescent="0.2">
      <c r="A53" s="218"/>
    </row>
    <row r="54" spans="1:37" x14ac:dyDescent="0.2">
      <c r="A54" s="218"/>
    </row>
    <row r="55" spans="1:37" x14ac:dyDescent="0.2">
      <c r="A55" s="218"/>
    </row>
    <row r="56" spans="1:37" x14ac:dyDescent="0.2">
      <c r="A56" s="218"/>
    </row>
  </sheetData>
  <mergeCells count="28">
    <mergeCell ref="C35:D35"/>
    <mergeCell ref="C36:D36"/>
    <mergeCell ref="C37:D37"/>
    <mergeCell ref="B39:E39"/>
    <mergeCell ref="B40:E40"/>
    <mergeCell ref="AF47:AI50"/>
    <mergeCell ref="B49:J49"/>
    <mergeCell ref="A50:L5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20:D20"/>
    <mergeCell ref="L20:S20"/>
    <mergeCell ref="V20:AC20"/>
    <mergeCell ref="C21:D21"/>
    <mergeCell ref="L21:Y21"/>
    <mergeCell ref="C22:D22"/>
    <mergeCell ref="L22:S22"/>
    <mergeCell ref="V22:AC22"/>
  </mergeCells>
  <pageMargins left="0.39374999999999999" right="0.19652777777777777" top="0.39374999999999999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Návod</vt:lpstr>
      <vt:lpstr>základní</vt:lpstr>
      <vt:lpstr>G900</vt:lpstr>
      <vt:lpstr>G1000</vt:lpstr>
      <vt:lpstr>G1200</vt:lpstr>
      <vt:lpstr>G1400</vt:lpstr>
      <vt:lpstr>G1600</vt:lpstr>
      <vt:lpstr>G1800</vt:lpstr>
      <vt:lpstr>G2000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Martinka</dc:creator>
  <cp:lastModifiedBy>Martinka</cp:lastModifiedBy>
  <dcterms:created xsi:type="dcterms:W3CDTF">2017-02-14T14:26:40Z</dcterms:created>
  <dcterms:modified xsi:type="dcterms:W3CDTF">2017-02-14T14:27:06Z</dcterms:modified>
</cp:coreProperties>
</file>